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3 от 29.02.2024\"/>
    </mc:Choice>
  </mc:AlternateContent>
  <bookViews>
    <workbookView xWindow="0" yWindow="0" windowWidth="11400" windowHeight="5895" tabRatio="836"/>
  </bookViews>
  <sheets>
    <sheet name="прил 6 ВМП" sheetId="11" r:id="rId1"/>
    <sheet name="прил 5 КС ОНК" sheetId="12" r:id="rId2"/>
    <sheet name="прил 4.2 ДС ОНК" sheetId="13" r:id="rId3"/>
    <sheet name="прил 4.1 ДС ЗПТ" sheetId="14" r:id="rId4"/>
    <sheet name="прил 3 ДИ КТ" sheetId="15" r:id="rId5"/>
    <sheet name="прил 2.2 АПП ЗПТ" sheetId="16" r:id="rId6"/>
    <sheet name="прил 2.1 АПП ДН ОНК" sheetId="6" r:id="rId7"/>
    <sheet name="прил 1.3 Подуш гин." sheetId="7" r:id="rId8"/>
    <sheet name="прил 1.2 Подуш СТОМ" sheetId="8" r:id="rId9"/>
    <sheet name="прил 1.1 Подуш ТЕР" sheetId="1" r:id="rId10"/>
  </sheets>
  <definedNames>
    <definedName name="_xlnm._FilterDatabase" localSheetId="6" hidden="1">'прил 2.1 АПП ДН ОНК'!$B$1:$B$80</definedName>
    <definedName name="_xlnm._FilterDatabase" localSheetId="5" hidden="1">'прил 2.2 АПП ЗПТ'!$A$5:$H$11</definedName>
    <definedName name="_xlnm._FilterDatabase" localSheetId="3" hidden="1">'прил 4.1 ДС ЗПТ'!$A$5:$H$10</definedName>
    <definedName name="_xlnm._FilterDatabase" localSheetId="2" hidden="1">'прил 4.2 ДС ОНК'!$B$1:$B$886</definedName>
    <definedName name="_xlnm._FilterDatabase" localSheetId="1" hidden="1">'прил 5 КС ОНК'!$B$1:$B$49</definedName>
    <definedName name="_xlnm._FilterDatabase" localSheetId="0" hidden="1">'прил 6 ВМП'!$B$1:$B$216</definedName>
    <definedName name="_xlnm.Print_Area" localSheetId="9">'прил 1.1 Подуш ТЕР'!$A$1:$C$54</definedName>
    <definedName name="_xlnm.Print_Area" localSheetId="6">'прил 2.1 АПП ДН ОНК'!$A$1:$H$80</definedName>
    <definedName name="_xlnm.Print_Area" localSheetId="5">'прил 2.2 АПП ЗПТ'!$A$1:$H$11</definedName>
    <definedName name="_xlnm.Print_Area" localSheetId="4">'прил 3 ДИ КТ'!$A$1:$H$7</definedName>
    <definedName name="_xlnm.Print_Area" localSheetId="3">'прил 4.1 ДС ЗПТ'!$A$1:$H$10</definedName>
    <definedName name="_xlnm.Print_Area" localSheetId="2">'прил 4.2 ДС ОНК'!$A$1:$H$201</definedName>
    <definedName name="_xlnm.Print_Area" localSheetId="1">'прил 5 КС ОНК'!$A$1:$H$47</definedName>
    <definedName name="_xlnm.Print_Area" localSheetId="0">'прил 6 ВМП'!$A$1:$F$210</definedName>
  </definedNames>
  <calcPr calcId="162913"/>
</workbook>
</file>

<file path=xl/calcChain.xml><?xml version="1.0" encoding="utf-8"?>
<calcChain xmlns="http://schemas.openxmlformats.org/spreadsheetml/2006/main">
  <c r="F206" i="11" l="1"/>
  <c r="F207" i="11" s="1"/>
  <c r="E206" i="11"/>
  <c r="E207" i="11" s="1"/>
  <c r="D205" i="11"/>
  <c r="D206" i="11" s="1"/>
  <c r="D207" i="11" s="1"/>
  <c r="F203" i="11"/>
  <c r="F204" i="11" s="1"/>
  <c r="E203" i="11"/>
  <c r="E204" i="11" s="1"/>
  <c r="D202" i="11"/>
  <c r="D201" i="11"/>
  <c r="D200" i="11"/>
  <c r="D199" i="11"/>
  <c r="D198" i="11"/>
  <c r="D197" i="11"/>
  <c r="D196" i="11"/>
  <c r="D195" i="11"/>
  <c r="D194" i="11"/>
  <c r="D203" i="11" s="1"/>
  <c r="D204" i="11" s="1"/>
  <c r="F193" i="11"/>
  <c r="F192" i="11"/>
  <c r="E192" i="11"/>
  <c r="E193" i="11" s="1"/>
  <c r="D191" i="11"/>
  <c r="D190" i="11"/>
  <c r="D189" i="11"/>
  <c r="D188" i="11"/>
  <c r="D187" i="11"/>
  <c r="D192" i="11" s="1"/>
  <c r="D193" i="11" s="1"/>
  <c r="E186" i="11"/>
  <c r="F185" i="11"/>
  <c r="F186" i="11" s="1"/>
  <c r="E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85" i="11" s="1"/>
  <c r="D186" i="11" s="1"/>
  <c r="D172" i="11"/>
  <c r="D171" i="11"/>
  <c r="D170" i="11"/>
  <c r="F169" i="11"/>
  <c r="F168" i="11"/>
  <c r="E168" i="11"/>
  <c r="E169" i="11" s="1"/>
  <c r="D167" i="11"/>
  <c r="D166" i="11"/>
  <c r="D165" i="11"/>
  <c r="D164" i="11"/>
  <c r="D168" i="11" s="1"/>
  <c r="D169" i="11" s="1"/>
  <c r="F162" i="11"/>
  <c r="E162" i="11"/>
  <c r="D161" i="11"/>
  <c r="D162" i="11" s="1"/>
  <c r="F160" i="11"/>
  <c r="E160" i="11"/>
  <c r="D159" i="11"/>
  <c r="D160" i="11" s="1"/>
  <c r="F158" i="11"/>
  <c r="E158" i="11"/>
  <c r="D157" i="11"/>
  <c r="D158" i="11" s="1"/>
  <c r="F156" i="11"/>
  <c r="F163" i="11" s="1"/>
  <c r="E156" i="11"/>
  <c r="E163" i="11" s="1"/>
  <c r="D155" i="11"/>
  <c r="D154" i="11"/>
  <c r="D153" i="11"/>
  <c r="D152" i="11"/>
  <c r="D156" i="11" s="1"/>
  <c r="F150" i="11"/>
  <c r="E150" i="11"/>
  <c r="D149" i="11"/>
  <c r="D150" i="11" s="1"/>
  <c r="F148" i="11"/>
  <c r="E148" i="11"/>
  <c r="D147" i="11"/>
  <c r="D148" i="11" s="1"/>
  <c r="F146" i="11"/>
  <c r="E146" i="11"/>
  <c r="D145" i="11"/>
  <c r="D144" i="11"/>
  <c r="D146" i="11" s="1"/>
  <c r="F143" i="11"/>
  <c r="F151" i="11" s="1"/>
  <c r="E143" i="11"/>
  <c r="D142" i="11"/>
  <c r="D141" i="11"/>
  <c r="D143" i="11" s="1"/>
  <c r="F140" i="11"/>
  <c r="E140" i="11"/>
  <c r="D139" i="11"/>
  <c r="D138" i="11"/>
  <c r="D140" i="11" s="1"/>
  <c r="F137" i="11"/>
  <c r="E137" i="11"/>
  <c r="E151" i="11" s="1"/>
  <c r="D137" i="11"/>
  <c r="D136" i="11"/>
  <c r="D135" i="11"/>
  <c r="E134" i="11"/>
  <c r="F133" i="11"/>
  <c r="F134" i="11" s="1"/>
  <c r="E133" i="11"/>
  <c r="D133" i="11"/>
  <c r="D134" i="11" s="1"/>
  <c r="D132" i="11"/>
  <c r="D131" i="11"/>
  <c r="E130" i="11"/>
  <c r="F129" i="11"/>
  <c r="F130" i="11" s="1"/>
  <c r="E129" i="11"/>
  <c r="D129" i="11"/>
  <c r="D130" i="11" s="1"/>
  <c r="D128" i="11"/>
  <c r="D127" i="11"/>
  <c r="F125" i="11"/>
  <c r="E125" i="11"/>
  <c r="D125" i="11"/>
  <c r="D124" i="11"/>
  <c r="F123" i="11"/>
  <c r="E123" i="11"/>
  <c r="D123" i="11"/>
  <c r="D122" i="11"/>
  <c r="D121" i="11"/>
  <c r="F120" i="11"/>
  <c r="E120" i="11"/>
  <c r="D119" i="11"/>
  <c r="D118" i="11"/>
  <c r="D120" i="11" s="1"/>
  <c r="F117" i="11"/>
  <c r="E117" i="11"/>
  <c r="D116" i="11"/>
  <c r="D115" i="11"/>
  <c r="D114" i="11"/>
  <c r="D113" i="11"/>
  <c r="D117" i="11" s="1"/>
  <c r="F112" i="11"/>
  <c r="E112" i="11"/>
  <c r="E126" i="11" s="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112" i="11" s="1"/>
  <c r="F92" i="11"/>
  <c r="E92" i="11"/>
  <c r="D91" i="11"/>
  <c r="D92" i="11" s="1"/>
  <c r="F90" i="11"/>
  <c r="E90" i="11"/>
  <c r="D89" i="11"/>
  <c r="D88" i="11"/>
  <c r="D90" i="11" s="1"/>
  <c r="F87" i="11"/>
  <c r="E87" i="11"/>
  <c r="D87" i="11"/>
  <c r="D86" i="11"/>
  <c r="D85" i="11"/>
  <c r="D84" i="11"/>
  <c r="F83" i="11"/>
  <c r="E83" i="11"/>
  <c r="D82" i="11"/>
  <c r="D83" i="11" s="1"/>
  <c r="F81" i="11"/>
  <c r="E81" i="11"/>
  <c r="D80" i="11"/>
  <c r="D79" i="11"/>
  <c r="D78" i="11"/>
  <c r="D81" i="11" s="1"/>
  <c r="F77" i="11"/>
  <c r="E77" i="11"/>
  <c r="D77" i="11"/>
  <c r="D76" i="11"/>
  <c r="F75" i="11"/>
  <c r="F126" i="11" s="1"/>
  <c r="E75" i="11"/>
  <c r="D75" i="11"/>
  <c r="D74" i="11"/>
  <c r="F72" i="11"/>
  <c r="E72" i="11"/>
  <c r="D71" i="11"/>
  <c r="D70" i="11"/>
  <c r="D72" i="11" s="1"/>
  <c r="F69" i="11"/>
  <c r="E69" i="11"/>
  <c r="D69" i="11"/>
  <c r="D68" i="11"/>
  <c r="D67" i="11"/>
  <c r="F66" i="11"/>
  <c r="E66" i="11"/>
  <c r="D65" i="11"/>
  <c r="D64" i="11"/>
  <c r="D66" i="11" s="1"/>
  <c r="F63" i="11"/>
  <c r="E63" i="11"/>
  <c r="D62" i="11"/>
  <c r="D63" i="11" s="1"/>
  <c r="F61" i="11"/>
  <c r="E61" i="11"/>
  <c r="D60" i="11"/>
  <c r="D59" i="11"/>
  <c r="D61" i="11" s="1"/>
  <c r="F58" i="11"/>
  <c r="E58" i="11"/>
  <c r="D57" i="11"/>
  <c r="D56" i="11"/>
  <c r="D55" i="11"/>
  <c r="D58" i="11" s="1"/>
  <c r="F54" i="11"/>
  <c r="E54" i="11"/>
  <c r="D53" i="11"/>
  <c r="D52" i="11"/>
  <c r="D54" i="11" s="1"/>
  <c r="F51" i="11"/>
  <c r="F73" i="11" s="1"/>
  <c r="E51" i="11"/>
  <c r="E73" i="11" s="1"/>
  <c r="D50" i="11"/>
  <c r="D49" i="11"/>
  <c r="D48" i="11"/>
  <c r="D47" i="11"/>
  <c r="D46" i="11"/>
  <c r="D51" i="11" s="1"/>
  <c r="F45" i="11"/>
  <c r="F44" i="11"/>
  <c r="E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44" i="11" s="1"/>
  <c r="F31" i="11"/>
  <c r="E31" i="11"/>
  <c r="D31" i="11"/>
  <c r="D30" i="11"/>
  <c r="D29" i="11"/>
  <c r="F28" i="11"/>
  <c r="E28" i="11"/>
  <c r="D28" i="11"/>
  <c r="D27" i="11"/>
  <c r="F26" i="11"/>
  <c r="E26" i="11"/>
  <c r="E45" i="11" s="1"/>
  <c r="D25" i="11"/>
  <c r="D24" i="11"/>
  <c r="D26" i="11" s="1"/>
  <c r="D45" i="11" s="1"/>
  <c r="F22" i="11"/>
  <c r="E22" i="11"/>
  <c r="D21" i="11"/>
  <c r="D20" i="11"/>
  <c r="D22" i="11" s="1"/>
  <c r="F19" i="11"/>
  <c r="F23" i="11" s="1"/>
  <c r="E19" i="11"/>
  <c r="D18" i="11"/>
  <c r="D17" i="11"/>
  <c r="D16" i="11"/>
  <c r="D15" i="11"/>
  <c r="D14" i="11"/>
  <c r="D13" i="11"/>
  <c r="D12" i="11"/>
  <c r="D11" i="11"/>
  <c r="D10" i="11"/>
  <c r="D9" i="11"/>
  <c r="D19" i="11" s="1"/>
  <c r="F8" i="11"/>
  <c r="E8" i="11"/>
  <c r="E23" i="11" s="1"/>
  <c r="D7" i="11"/>
  <c r="D8" i="11" s="1"/>
  <c r="D151" i="11" l="1"/>
  <c r="D73" i="11"/>
  <c r="D163" i="11"/>
  <c r="D23" i="11"/>
  <c r="D209" i="11" s="1"/>
  <c r="D126" i="11"/>
</calcChain>
</file>

<file path=xl/sharedStrings.xml><?xml version="1.0" encoding="utf-8"?>
<sst xmlns="http://schemas.openxmlformats.org/spreadsheetml/2006/main" count="766" uniqueCount="259">
  <si>
    <t>Расчет лимитов подушевого финансирования первичной медико-санитарной помощи по профилю 'терапия'  на Февраль 2024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</si>
  <si>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</si>
  <si>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</si>
  <si>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</si>
  <si>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</si>
  <si>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</si>
  <si>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</si>
  <si>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</si>
  <si>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</si>
  <si>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</si>
  <si>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</si>
  <si>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</si>
  <si>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</si>
  <si>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</si>
  <si>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</si>
  <si>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</si>
  <si>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</si>
  <si>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</si>
  <si>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</si>
  <si>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</si>
  <si>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</si>
  <si>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</si>
  <si>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</si>
  <si>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</si>
  <si>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</si>
  <si>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</si>
  <si>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</si>
  <si>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</si>
  <si>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</si>
  <si>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</si>
  <si>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</si>
  <si>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</si>
  <si>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</si>
  <si>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</si>
  <si>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</si>
  <si>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</si>
  <si>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</si>
  <si>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</si>
  <si>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</si>
  <si>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</si>
  <si>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</si>
  <si>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</si>
  <si>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</si>
  <si>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</si>
  <si>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</si>
  <si>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</si>
  <si>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</si>
  <si>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</si>
  <si>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</si>
  <si>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</si>
  <si>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</si>
  <si>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</si>
  <si>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Итого по области</t>
  </si>
  <si>
    <t>Расчет лимитов подушевого финансирования первичной медико-санитарной помощи по профилю 'стоматология'  на Февраль 2024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</si>
  <si>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</si>
  <si>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</si>
  <si>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</si>
  <si>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</si>
  <si>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</si>
  <si>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</si>
  <si>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</si>
  <si>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</si>
  <si>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</si>
  <si>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</si>
  <si>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</si>
  <si>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</si>
  <si>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</si>
  <si>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</si>
  <si>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</si>
  <si>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</si>
  <si>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</si>
  <si>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</si>
  <si>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</si>
  <si>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</si>
  <si>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</si>
  <si>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</si>
  <si>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</si>
  <si>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</si>
  <si>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</si>
  <si>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Расчет лимитов подушевого финансирования первичной медико-санитарной помощи по профилю 'гинекология'  на Февраль 2024 года</t>
  </si>
  <si>
    <t>ГБУЗ «ОКПЦ»</t>
  </si>
  <si>
    <t>ГАУЗ «ОМПЦ»</t>
  </si>
  <si>
    <t>ООО «Кристалл - Дент»</t>
  </si>
  <si>
    <t>Приложение 1.2 к протоколу заседания  
Комиссии по разработке ТП ОМС № 3 от 29.02.2024 г.</t>
  </si>
  <si>
    <t>Приложение 1.1 к протоколу заседания  
Комиссии по разработке ТП ОМС № 3 от 29.02.2024 г.</t>
  </si>
  <si>
    <t>Гарантированная часть</t>
  </si>
  <si>
    <t>Приложение 1.3 к протоколу заседания  
Комиссии по разработке ТП ОМС № 3 от 29.02.2024 г.</t>
  </si>
  <si>
    <t>560264</t>
  </si>
  <si>
    <t>Январь 2024 г.</t>
  </si>
  <si>
    <t>560259</t>
  </si>
  <si>
    <t>560267</t>
  </si>
  <si>
    <t>560268</t>
  </si>
  <si>
    <t>560325</t>
  </si>
  <si>
    <t>560206</t>
  </si>
  <si>
    <t>560043</t>
  </si>
  <si>
    <t>560214</t>
  </si>
  <si>
    <t>560275</t>
  </si>
  <si>
    <t>560269</t>
  </si>
  <si>
    <t>560053</t>
  </si>
  <si>
    <t>560055</t>
  </si>
  <si>
    <t>560056</t>
  </si>
  <si>
    <t>560057</t>
  </si>
  <si>
    <t>560270</t>
  </si>
  <si>
    <t>560058</t>
  </si>
  <si>
    <t>560059</t>
  </si>
  <si>
    <t>560061</t>
  </si>
  <si>
    <t>560062</t>
  </si>
  <si>
    <t>560064</t>
  </si>
  <si>
    <t>560065</t>
  </si>
  <si>
    <t>560067</t>
  </si>
  <si>
    <t>560068</t>
  </si>
  <si>
    <t>560069</t>
  </si>
  <si>
    <t>560070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</si>
  <si>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</si>
  <si>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</si>
  <si>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</si>
  <si>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</si>
  <si>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</si>
  <si>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</si>
  <si>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</si>
  <si>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</si>
  <si>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</si>
  <si>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</si>
  <si>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</si>
  <si>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560086</t>
  </si>
  <si>
    <t>560087</t>
  </si>
  <si>
    <t>560088</t>
  </si>
  <si>
    <t>560089</t>
  </si>
  <si>
    <t>560098</t>
  </si>
  <si>
    <t>560099</t>
  </si>
  <si>
    <t>560101</t>
  </si>
  <si>
    <t>560283</t>
  </si>
  <si>
    <t>Итог</t>
  </si>
  <si>
    <t>560020</t>
  </si>
  <si>
    <t>ГАУЗ «ООКЦХТ»</t>
  </si>
  <si>
    <t>560207</t>
  </si>
  <si>
    <t>ООО «Б. Браун Авитум Руссланд Клиникс»</t>
  </si>
  <si>
    <t>ГБУЗ «ГБ» г. Медногорска</t>
  </si>
  <si>
    <t>560007</t>
  </si>
  <si>
    <t xml:space="preserve">ГАУЗ «ООКОД» </t>
  </si>
  <si>
    <t>ДС ОНК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</si>
  <si>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</si>
  <si>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</si>
  <si>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</si>
  <si>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</si>
  <si>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</si>
  <si>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</si>
  <si>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>Август 2024 г.</t>
  </si>
  <si>
    <t>Сентябрь 2024 г.</t>
  </si>
  <si>
    <t>Октябрь 2024 г.</t>
  </si>
  <si>
    <t>Ноябрь 2024 г.</t>
  </si>
  <si>
    <t>Декабрь 2024 г.</t>
  </si>
  <si>
    <t>560008</t>
  </si>
  <si>
    <t>ГАУЗ «ООД»</t>
  </si>
  <si>
    <t>КС ОНК</t>
  </si>
  <si>
    <t xml:space="preserve">Объемы предоставления высокотехнологичной медицинской помощи, оказываемой в рамках программы ОМС на 2024год
</t>
  </si>
  <si>
    <t>Наименование профиля высокотехнологичной медицинской помощи</t>
  </si>
  <si>
    <t>№ группы ВМП</t>
  </si>
  <si>
    <t>2024г.</t>
  </si>
  <si>
    <t>Лимит на 2024г.</t>
  </si>
  <si>
    <t>тариф по ПГГ с учетом коэфф. 1,105</t>
  </si>
  <si>
    <t>Объемы</t>
  </si>
  <si>
    <t>ГАУЗ ГКБ им. Н.И. Пирогова г. Оренбурга</t>
  </si>
  <si>
    <t>"Нейрохирургия"</t>
  </si>
  <si>
    <t>Итого по профилю "Нейрохирургия"</t>
  </si>
  <si>
    <t>"Сердечно-сосудистая хирургия"</t>
  </si>
  <si>
    <t>Итого по профилю "Сердечно-сосудистая хирургия"</t>
  </si>
  <si>
    <t>"Хирургия"</t>
  </si>
  <si>
    <t>Итого по профилю "Хирургия"</t>
  </si>
  <si>
    <t>Итого по ГАУЗ ГКБ им. Н.И. Пирогова г. Оренбурга</t>
  </si>
  <si>
    <t>ГАУЗ "ББСМП"</t>
  </si>
  <si>
    <t>"Травматология и ортопедия"</t>
  </si>
  <si>
    <t>Итого по профилю "Травматология и ортопедия"</t>
  </si>
  <si>
    <t>"Онкология"</t>
  </si>
  <si>
    <t>Итого по профилю "Онкология"</t>
  </si>
  <si>
    <t>"Неонатология"</t>
  </si>
  <si>
    <t>Итого по профилю "Неонатология"</t>
  </si>
  <si>
    <t>Итого по ГАУЗ "ББСМП" им. академика Н.А.Семашко"</t>
  </si>
  <si>
    <t>"Комбустиология"</t>
  </si>
  <si>
    <t>Итого по профилю "Комбустиология"</t>
  </si>
  <si>
    <t>"Оториноларингология"</t>
  </si>
  <si>
    <t>Итого по профилю "Оториноларингология"</t>
  </si>
  <si>
    <t>"Челюстно лицевая хирургия"</t>
  </si>
  <si>
    <t>Итого по профилю "Челюстно-лицевая хирургия"</t>
  </si>
  <si>
    <t>"Офтальмология"</t>
  </si>
  <si>
    <t>Итого по профилю "Офтальмология"</t>
  </si>
  <si>
    <t>"Торакальная хирургия"</t>
  </si>
  <si>
    <t>Итого по профилю "Торакальная хирургия"</t>
  </si>
  <si>
    <t>"Урология"</t>
  </si>
  <si>
    <t>Итого по профилю "Урология"</t>
  </si>
  <si>
    <t>Итого по ГАУЗ «ООКЦХТ»»</t>
  </si>
  <si>
    <t>ГАУЗ "Оренбургская областная клиническая больница"</t>
  </si>
  <si>
    <t>"Гастроэнтерология"</t>
  </si>
  <si>
    <t>Итого по профилю "Гастроэнтерология"</t>
  </si>
  <si>
    <t>"Гематология"</t>
  </si>
  <si>
    <t>Итого по профилю "Гематология"</t>
  </si>
  <si>
    <t>"Ревматология"</t>
  </si>
  <si>
    <t>Итого по профилю "Ревматология"</t>
  </si>
  <si>
    <t>"Эндокринология"</t>
  </si>
  <si>
    <t>Итого по профилю "Эндокринология"</t>
  </si>
  <si>
    <t>Итого по ГАУЗ "Оренбургская областная клиническая больница"</t>
  </si>
  <si>
    <t>ГБУЗ "Оренбургский клинический перинатальный центр"</t>
  </si>
  <si>
    <t>Итого по ГБУЗ "Оренбургский клинический перинатальный центр"</t>
  </si>
  <si>
    <t>ГАУЗ "Орский межмуниципальный перинатальный центр"</t>
  </si>
  <si>
    <t>Итого по ГАУЗ "Орский межмуниципальный перинатальный центр"</t>
  </si>
  <si>
    <t>ГАУЗ  «Оренбургская областная клиническая больница №2»</t>
  </si>
  <si>
    <t xml:space="preserve">«Акушерство и гинекология» </t>
  </si>
  <si>
    <t>Итого по профилю "Акушерство и гинекология»"</t>
  </si>
  <si>
    <t xml:space="preserve">"Неонатология" </t>
  </si>
  <si>
    <t xml:space="preserve">Итого по профилю "Неонатология" </t>
  </si>
  <si>
    <t>«Торакальная хирургия»</t>
  </si>
  <si>
    <t xml:space="preserve">«Хирургия» </t>
  </si>
  <si>
    <t xml:space="preserve">Итого по профилю "Хирургия" </t>
  </si>
  <si>
    <t>«Эндокринология»</t>
  </si>
  <si>
    <t>Итого по ГАУЗ  «Оренбургская областная клиническая больница №2»</t>
  </si>
  <si>
    <t>ГАУЗ "Областная детская клиническая больница"</t>
  </si>
  <si>
    <t>"Педиатрия"</t>
  </si>
  <si>
    <t>Итого по профилю "Педиатрия"</t>
  </si>
  <si>
    <t>"Челюстно-лицевая хирургия"</t>
  </si>
  <si>
    <t>"Детская хирургия в период новорожденности"</t>
  </si>
  <si>
    <t>Итого по профилю "Детская хирургия в период новорожденности"</t>
  </si>
  <si>
    <t>Итого по ГАУЗ "Областная детская клиническая больница"</t>
  </si>
  <si>
    <t>ГБУЗ "Орский онкологический диспансер"</t>
  </si>
  <si>
    <t>Итого по ГБУЗ "Орский онкологический диспансер"</t>
  </si>
  <si>
    <t>ГАУЗ "ГБ" г. Орска</t>
  </si>
  <si>
    <t>Итого ГАУЗ "ГБ" г. Орска</t>
  </si>
  <si>
    <t>ГБУЗ ООКОД</t>
  </si>
  <si>
    <t>Итого по ГБУЗ ООКОД</t>
  </si>
  <si>
    <t>ГАУЗ "Больница скорой медицинской помощи" город Новотроицк</t>
  </si>
  <si>
    <t>Итого по ГАУЗ "БСМП" город Новотроицк</t>
  </si>
  <si>
    <t>"Дерматовенерология"</t>
  </si>
  <si>
    <t>Итого по профилю "Дерматовенерология"</t>
  </si>
  <si>
    <t>Итого по ГАУЗ «Орский кожно-венерологический диспансер»</t>
  </si>
  <si>
    <t>МТР</t>
  </si>
  <si>
    <t>Итого по всем МО Оренбургской области</t>
  </si>
  <si>
    <t>Всего</t>
  </si>
  <si>
    <t>Приложение 6 к протоколу заседания  
Комиссии по разработке ТП ОМС № 3 от 29.02.2024 г.</t>
  </si>
  <si>
    <t>КОД МОЕР</t>
  </si>
  <si>
    <t>МО/вид помощи/период</t>
  </si>
  <si>
    <t xml:space="preserve">Корректировка </t>
  </si>
  <si>
    <t>Утвердить  с учетом корректировки</t>
  </si>
  <si>
    <t>Сумма</t>
  </si>
  <si>
    <t>ЗС</t>
  </si>
  <si>
    <t xml:space="preserve">Утверждено на 2024 г. </t>
  </si>
  <si>
    <t>Приложение 5 к протоколу заседания  
Комиссии по разработке ТП ОМС № 3 от 29.02.2024 г.</t>
  </si>
  <si>
    <t xml:space="preserve">Корректировка объемов предоставления стационарной медицинской помощи по блоку "КС ОНК"  на 2024г. </t>
  </si>
  <si>
    <t xml:space="preserve">Корректировка объемов предоставления стационарозамещающей медицинской помощи по блоку "ДС ОНК"  на 2024г. </t>
  </si>
  <si>
    <t>Приложение 4.2 к протоколу заседания  
Комиссии по разработке ТП ОМС № 3 от 29.02.2024 г.</t>
  </si>
  <si>
    <t>Приложение 4.1 к протоколу заседания  
Комиссии по разработке ТП ОМС № 3 от 29.02.2024 г.</t>
  </si>
  <si>
    <t>Приложение 3 к протоколу заседания  
Комиссии по разработке ТП ОМС № 3 от 29.02.2024 г.</t>
  </si>
  <si>
    <t>Корректировка объемов амбулаторных диагностических исследований "ДИ КТ" в рамках программы ОМС на 2024г.</t>
  </si>
  <si>
    <t xml:space="preserve">Корректировка объемов предоставления амбулаторной медицинской помощи по блоку "АПП ЗПТ" на 2024г.  </t>
  </si>
  <si>
    <t>Приложение 2.2 к протоколу заседания  
Комиссии по разработке ТП ОМС № 3 от 29.02.2024 г.</t>
  </si>
  <si>
    <t xml:space="preserve">Корректировка объемов предоставления амбулаторной медицинской помощи по блоку "АПП ДН ОНК" на 2024г.  </t>
  </si>
  <si>
    <t>Приложение 2.1 к протоколу заседания  
Комиссии по разработке ТП ОМС № 3 от 29.02.2024 г.</t>
  </si>
  <si>
    <t xml:space="preserve">Корректировка объемов предоставления стационарозамещающей медицинской помощи по блоку "ДС ЗПТ"  на 2024г. </t>
  </si>
  <si>
    <t>ГАУЗ «Оренбургский кожно-венерологический диспансер»</t>
  </si>
  <si>
    <t>90 469 156,72</t>
  </si>
  <si>
    <t>82 912 534,22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</si>
</sst>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name val="Arial"/>
      <family val="2"/>
      <charset val="204"/>
    </font>
    <font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FFCC99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2" fillId="0" borderId="1"/>
    <xf numFmtId="0" fontId="5" fillId="0" borderId="1"/>
    <xf numFmtId="0" fontId="3" fillId="0" borderId="1"/>
    <xf numFmtId="0" fontId="1" fillId="0" borderId="1"/>
    <xf numFmtId="0" fontId="2" fillId="0" borderId="1"/>
    <xf numFmtId="0" fontId="2" fillId="0" borderId="1"/>
  </cellStyleXfs>
  <cellXfs count="228">
    <xf numFmtId="0" fontId="0" fillId="0" borderId="0" xfId="0"/>
    <xf numFmtId="0" fontId="4" fillId="0" borderId="1" xfId="0" applyFont="1" applyBorder="1" applyAlignment="1">
      <alignment vertical="center" wrapText="1"/>
    </xf>
    <xf numFmtId="0" fontId="8" fillId="0" borderId="0" xfId="0" applyFont="1" applyAlignment="1">
      <alignment vertical="top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4" xfId="3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vertical="top" wrapText="1"/>
    </xf>
    <xf numFmtId="3" fontId="8" fillId="0" borderId="4" xfId="0" applyNumberFormat="1" applyFont="1" applyBorder="1" applyAlignment="1">
      <alignment vertical="top" wrapText="1"/>
    </xf>
    <xf numFmtId="4" fontId="9" fillId="6" borderId="4" xfId="0" applyNumberFormat="1" applyFont="1" applyFill="1" applyBorder="1" applyAlignment="1">
      <alignment vertical="top" wrapText="1"/>
    </xf>
    <xf numFmtId="0" fontId="8" fillId="0" borderId="4" xfId="0" applyFont="1" applyBorder="1" applyAlignment="1">
      <alignment vertical="center" wrapText="1"/>
    </xf>
    <xf numFmtId="4" fontId="9" fillId="6" borderId="7" xfId="0" applyNumberFormat="1" applyFont="1" applyFill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0" xfId="0" applyFont="1" applyFill="1" applyAlignment="1">
      <alignment vertical="top"/>
    </xf>
    <xf numFmtId="4" fontId="9" fillId="6" borderId="8" xfId="0" applyNumberFormat="1" applyFont="1" applyFill="1" applyBorder="1" applyAlignment="1">
      <alignment vertical="top" wrapText="1"/>
    </xf>
    <xf numFmtId="0" fontId="13" fillId="5" borderId="12" xfId="0" applyFont="1" applyFill="1" applyBorder="1" applyAlignment="1">
      <alignment vertical="center" wrapText="1"/>
    </xf>
    <xf numFmtId="0" fontId="13" fillId="5" borderId="18" xfId="0" applyFont="1" applyFill="1" applyBorder="1" applyAlignment="1">
      <alignment vertical="center" wrapText="1"/>
    </xf>
    <xf numFmtId="0" fontId="8" fillId="5" borderId="0" xfId="0" applyFont="1" applyFill="1" applyAlignment="1">
      <alignment vertical="top"/>
    </xf>
    <xf numFmtId="4" fontId="9" fillId="6" borderId="11" xfId="0" applyNumberFormat="1" applyFont="1" applyFill="1" applyBorder="1" applyAlignment="1">
      <alignment vertical="top" wrapText="1"/>
    </xf>
    <xf numFmtId="4" fontId="9" fillId="6" borderId="15" xfId="0" applyNumberFormat="1" applyFont="1" applyFill="1" applyBorder="1" applyAlignment="1">
      <alignment vertical="top" wrapText="1"/>
    </xf>
    <xf numFmtId="4" fontId="9" fillId="6" borderId="12" xfId="0" applyNumberFormat="1" applyFont="1" applyFill="1" applyBorder="1" applyAlignment="1">
      <alignment vertical="top" wrapText="1"/>
    </xf>
    <xf numFmtId="4" fontId="7" fillId="6" borderId="4" xfId="0" applyNumberFormat="1" applyFont="1" applyFill="1" applyBorder="1" applyAlignment="1">
      <alignment vertical="top" wrapText="1"/>
    </xf>
    <xf numFmtId="4" fontId="15" fillId="6" borderId="4" xfId="0" applyNumberFormat="1" applyFont="1" applyFill="1" applyBorder="1" applyAlignment="1">
      <alignment vertical="top" wrapText="1"/>
    </xf>
    <xf numFmtId="3" fontId="9" fillId="6" borderId="4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vertical="top"/>
    </xf>
    <xf numFmtId="1" fontId="8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4" fontId="9" fillId="7" borderId="11" xfId="0" applyNumberFormat="1" applyFont="1" applyFill="1" applyBorder="1" applyAlignment="1">
      <alignment vertical="top"/>
    </xf>
    <xf numFmtId="0" fontId="7" fillId="7" borderId="7" xfId="0" applyFont="1" applyFill="1" applyBorder="1" applyAlignment="1">
      <alignment vertical="top"/>
    </xf>
    <xf numFmtId="4" fontId="7" fillId="7" borderId="7" xfId="0" applyNumberFormat="1" applyFont="1" applyFill="1" applyBorder="1" applyAlignment="1">
      <alignment vertical="top"/>
    </xf>
    <xf numFmtId="0" fontId="9" fillId="7" borderId="4" xfId="0" applyFont="1" applyFill="1" applyBorder="1" applyAlignment="1">
      <alignment vertical="top"/>
    </xf>
    <xf numFmtId="0" fontId="12" fillId="7" borderId="16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vertical="top"/>
    </xf>
    <xf numFmtId="4" fontId="12" fillId="7" borderId="17" xfId="0" applyNumberFormat="1" applyFont="1" applyFill="1" applyBorder="1" applyAlignment="1">
      <alignment vertical="top"/>
    </xf>
    <xf numFmtId="0" fontId="7" fillId="7" borderId="7" xfId="0" applyFont="1" applyFill="1" applyBorder="1" applyAlignment="1">
      <alignment vertical="top" wrapText="1"/>
    </xf>
    <xf numFmtId="4" fontId="7" fillId="7" borderId="7" xfId="0" applyNumberFormat="1" applyFont="1" applyFill="1" applyBorder="1" applyAlignment="1">
      <alignment vertical="top" wrapText="1"/>
    </xf>
    <xf numFmtId="4" fontId="9" fillId="7" borderId="4" xfId="0" applyNumberFormat="1" applyFont="1" applyFill="1" applyBorder="1" applyAlignment="1">
      <alignment vertical="top"/>
    </xf>
    <xf numFmtId="0" fontId="9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vertical="top"/>
    </xf>
    <xf numFmtId="4" fontId="9" fillId="8" borderId="4" xfId="0" applyNumberFormat="1" applyFont="1" applyFill="1" applyBorder="1" applyAlignment="1">
      <alignment vertical="top"/>
    </xf>
    <xf numFmtId="0" fontId="9" fillId="7" borderId="12" xfId="0" applyFont="1" applyFill="1" applyBorder="1" applyAlignment="1">
      <alignment vertical="top"/>
    </xf>
    <xf numFmtId="4" fontId="9" fillId="7" borderId="12" xfId="0" applyNumberFormat="1" applyFont="1" applyFill="1" applyBorder="1" applyAlignment="1">
      <alignment vertical="top"/>
    </xf>
    <xf numFmtId="4" fontId="9" fillId="7" borderId="12" xfId="0" applyNumberFormat="1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4" fontId="9" fillId="7" borderId="4" xfId="0" applyNumberFormat="1" applyFont="1" applyFill="1" applyBorder="1" applyAlignment="1">
      <alignment vertical="center"/>
    </xf>
    <xf numFmtId="3" fontId="9" fillId="8" borderId="4" xfId="0" applyNumberFormat="1" applyFont="1" applyFill="1" applyBorder="1" applyAlignment="1">
      <alignment vertical="top"/>
    </xf>
    <xf numFmtId="0" fontId="8" fillId="9" borderId="0" xfId="0" applyFont="1" applyFill="1" applyAlignment="1">
      <alignment vertical="top"/>
    </xf>
    <xf numFmtId="0" fontId="9" fillId="9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vertical="center"/>
    </xf>
    <xf numFmtId="4" fontId="9" fillId="9" borderId="1" xfId="0" applyNumberFormat="1" applyFont="1" applyFill="1" applyBorder="1" applyAlignment="1">
      <alignment vertical="center"/>
    </xf>
    <xf numFmtId="3" fontId="9" fillId="9" borderId="1" xfId="0" applyNumberFormat="1" applyFont="1" applyFill="1" applyBorder="1" applyAlignment="1">
      <alignment horizontal="right"/>
    </xf>
    <xf numFmtId="0" fontId="17" fillId="0" borderId="1" xfId="8" applyFont="1"/>
    <xf numFmtId="0" fontId="18" fillId="0" borderId="1" xfId="8" applyFont="1" applyAlignment="1"/>
    <xf numFmtId="0" fontId="18" fillId="0" borderId="1" xfId="8" applyFont="1"/>
    <xf numFmtId="0" fontId="18" fillId="0" borderId="4" xfId="8" applyFont="1" applyBorder="1"/>
    <xf numFmtId="4" fontId="18" fillId="0" borderId="4" xfId="1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7" fillId="0" borderId="0" xfId="0" applyFont="1"/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left" wrapText="1"/>
    </xf>
    <xf numFmtId="3" fontId="17" fillId="2" borderId="2" xfId="0" applyNumberFormat="1" applyFont="1" applyFill="1" applyBorder="1" applyAlignment="1">
      <alignment horizontal="right" vertical="center"/>
    </xf>
    <xf numFmtId="1" fontId="17" fillId="2" borderId="2" xfId="0" applyNumberFormat="1" applyFont="1" applyFill="1" applyBorder="1" applyAlignment="1">
      <alignment horizontal="right" vertical="center"/>
    </xf>
    <xf numFmtId="4" fontId="19" fillId="0" borderId="4" xfId="1" applyNumberFormat="1" applyFont="1" applyFill="1" applyBorder="1" applyAlignment="1">
      <alignment horizontal="right" vertical="top" wrapText="1"/>
    </xf>
    <xf numFmtId="3" fontId="19" fillId="0" borderId="4" xfId="1" applyNumberFormat="1" applyFont="1" applyFill="1" applyBorder="1" applyAlignment="1">
      <alignment horizontal="right" vertical="top" wrapText="1"/>
    </xf>
    <xf numFmtId="4" fontId="19" fillId="0" borderId="4" xfId="2" applyNumberFormat="1" applyFont="1" applyFill="1" applyBorder="1" applyAlignment="1">
      <alignment horizontal="right" vertical="top" wrapText="1"/>
    </xf>
    <xf numFmtId="1" fontId="19" fillId="0" borderId="4" xfId="2" applyNumberFormat="1" applyFont="1" applyFill="1" applyBorder="1" applyAlignment="1">
      <alignment horizontal="right" vertical="top" wrapText="1"/>
    </xf>
    <xf numFmtId="4" fontId="19" fillId="0" borderId="4" xfId="3" applyNumberFormat="1" applyFont="1" applyFill="1" applyBorder="1" applyAlignment="1">
      <alignment horizontal="right" vertical="top" wrapText="1"/>
    </xf>
    <xf numFmtId="3" fontId="19" fillId="0" borderId="4" xfId="3" applyNumberFormat="1" applyFont="1" applyFill="1" applyBorder="1" applyAlignment="1">
      <alignment horizontal="right" vertical="top" wrapText="1"/>
    </xf>
    <xf numFmtId="4" fontId="19" fillId="0" borderId="4" xfId="5" applyNumberFormat="1" applyFont="1" applyFill="1" applyBorder="1" applyAlignment="1">
      <alignment horizontal="right" vertical="top" wrapText="1"/>
    </xf>
    <xf numFmtId="1" fontId="19" fillId="0" borderId="4" xfId="5" applyNumberFormat="1" applyFont="1" applyFill="1" applyBorder="1" applyAlignment="1">
      <alignment horizontal="right" vertical="top" wrapText="1"/>
    </xf>
    <xf numFmtId="0" fontId="21" fillId="3" borderId="4" xfId="0" applyNumberFormat="1" applyFont="1" applyFill="1" applyBorder="1" applyAlignment="1">
      <alignment vertical="top" wrapText="1"/>
    </xf>
    <xf numFmtId="4" fontId="21" fillId="3" borderId="4" xfId="0" applyNumberFormat="1" applyFont="1" applyFill="1" applyBorder="1" applyAlignment="1">
      <alignment horizontal="right" vertical="top" wrapText="1"/>
    </xf>
    <xf numFmtId="3" fontId="21" fillId="3" borderId="4" xfId="0" applyNumberFormat="1" applyFont="1" applyFill="1" applyBorder="1" applyAlignment="1">
      <alignment horizontal="right" vertical="top" wrapText="1"/>
    </xf>
    <xf numFmtId="1" fontId="21" fillId="3" borderId="4" xfId="0" applyNumberFormat="1" applyFont="1" applyFill="1" applyBorder="1" applyAlignment="1">
      <alignment horizontal="right" vertical="top" wrapText="1"/>
    </xf>
    <xf numFmtId="4" fontId="17" fillId="0" borderId="0" xfId="0" applyNumberFormat="1" applyFont="1"/>
    <xf numFmtId="4" fontId="17" fillId="0" borderId="0" xfId="0" applyNumberFormat="1" applyFont="1" applyFill="1"/>
    <xf numFmtId="0" fontId="17" fillId="0" borderId="0" xfId="0" applyFont="1" applyFill="1"/>
    <xf numFmtId="0" fontId="19" fillId="4" borderId="4" xfId="0" applyNumberFormat="1" applyFont="1" applyFill="1" applyBorder="1" applyAlignment="1">
      <alignment vertical="top" wrapText="1" indent="1"/>
    </xf>
    <xf numFmtId="0" fontId="19" fillId="4" borderId="4" xfId="0" applyNumberFormat="1" applyFont="1" applyFill="1" applyBorder="1" applyAlignment="1">
      <alignment vertical="top" wrapText="1"/>
    </xf>
    <xf numFmtId="4" fontId="19" fillId="4" borderId="4" xfId="0" applyNumberFormat="1" applyFont="1" applyFill="1" applyBorder="1" applyAlignment="1">
      <alignment horizontal="right" vertical="top" wrapText="1"/>
    </xf>
    <xf numFmtId="3" fontId="19" fillId="4" borderId="4" xfId="0" applyNumberFormat="1" applyFont="1" applyFill="1" applyBorder="1" applyAlignment="1">
      <alignment horizontal="right" vertical="top" wrapText="1"/>
    </xf>
    <xf numFmtId="4" fontId="19" fillId="0" borderId="4" xfId="0" applyNumberFormat="1" applyFont="1" applyFill="1" applyBorder="1" applyAlignment="1">
      <alignment horizontal="right" vertical="top" wrapText="1"/>
    </xf>
    <xf numFmtId="3" fontId="19" fillId="0" borderId="4" xfId="0" applyNumberFormat="1" applyFont="1" applyFill="1" applyBorder="1" applyAlignment="1">
      <alignment horizontal="right" vertical="top" wrapText="1"/>
    </xf>
    <xf numFmtId="0" fontId="19" fillId="4" borderId="4" xfId="0" applyNumberFormat="1" applyFont="1" applyFill="1" applyBorder="1" applyAlignment="1">
      <alignment vertical="top" wrapText="1" indent="2"/>
    </xf>
    <xf numFmtId="1" fontId="19" fillId="4" borderId="4" xfId="0" applyNumberFormat="1" applyFont="1" applyFill="1" applyBorder="1" applyAlignment="1">
      <alignment horizontal="right" vertical="top" wrapText="1"/>
    </xf>
    <xf numFmtId="0" fontId="8" fillId="0" borderId="4" xfId="0" applyFont="1" applyBorder="1" applyAlignment="1">
      <alignment horizontal="center" vertical="center" wrapText="1"/>
    </xf>
    <xf numFmtId="0" fontId="9" fillId="6" borderId="4" xfId="0" applyFont="1" applyFill="1" applyBorder="1" applyAlignment="1">
      <alignment vertical="top" wrapText="1"/>
    </xf>
    <xf numFmtId="0" fontId="8" fillId="0" borderId="12" xfId="0" applyFont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7" fillId="0" borderId="1" xfId="8" applyFont="1" applyFill="1"/>
    <xf numFmtId="0" fontId="17" fillId="0" borderId="1" xfId="1" applyFont="1" applyFill="1"/>
    <xf numFmtId="4" fontId="17" fillId="0" borderId="1" xfId="1" applyNumberFormat="1" applyFont="1" applyFill="1" applyAlignment="1">
      <alignment horizontal="left"/>
    </xf>
    <xf numFmtId="0" fontId="17" fillId="0" borderId="1" xfId="1" applyFont="1" applyFill="1" applyAlignment="1">
      <alignment horizontal="left"/>
    </xf>
    <xf numFmtId="0" fontId="19" fillId="0" borderId="4" xfId="1" applyFont="1" applyFill="1" applyBorder="1" applyAlignment="1">
      <alignment horizontal="left" vertical="top" wrapText="1"/>
    </xf>
    <xf numFmtId="1" fontId="19" fillId="0" borderId="4" xfId="1" applyNumberFormat="1" applyFont="1" applyFill="1" applyBorder="1" applyAlignment="1">
      <alignment horizontal="right" vertical="top" wrapText="1"/>
    </xf>
    <xf numFmtId="4" fontId="23" fillId="0" borderId="4" xfId="11" applyNumberFormat="1" applyFont="1" applyFill="1" applyBorder="1" applyAlignment="1">
      <alignment horizontal="center" vertical="center" wrapText="1"/>
    </xf>
    <xf numFmtId="0" fontId="23" fillId="0" borderId="4" xfId="8" applyFont="1" applyFill="1" applyBorder="1"/>
    <xf numFmtId="0" fontId="19" fillId="0" borderId="4" xfId="2" applyFont="1" applyFill="1" applyBorder="1" applyAlignment="1">
      <alignment horizontal="left" vertical="top" wrapText="1"/>
    </xf>
    <xf numFmtId="3" fontId="19" fillId="0" borderId="4" xfId="2" applyNumberFormat="1" applyFont="1" applyFill="1" applyBorder="1" applyAlignment="1">
      <alignment horizontal="right" vertical="top" wrapText="1"/>
    </xf>
    <xf numFmtId="0" fontId="23" fillId="0" borderId="1" xfId="8" applyFont="1"/>
    <xf numFmtId="0" fontId="25" fillId="0" borderId="0" xfId="0" applyFont="1"/>
    <xf numFmtId="0" fontId="23" fillId="0" borderId="4" xfId="8" applyFont="1" applyBorder="1"/>
    <xf numFmtId="0" fontId="19" fillId="0" borderId="4" xfId="3" applyFont="1" applyFill="1" applyBorder="1" applyAlignment="1">
      <alignment horizontal="left" vertical="top" wrapText="1"/>
    </xf>
    <xf numFmtId="0" fontId="19" fillId="0" borderId="4" xfId="3" applyFont="1" applyFill="1" applyBorder="1" applyAlignment="1">
      <alignment horizontal="right" vertical="top" wrapText="1"/>
    </xf>
    <xf numFmtId="0" fontId="19" fillId="0" borderId="4" xfId="5" applyFont="1" applyFill="1" applyBorder="1" applyAlignment="1">
      <alignment horizontal="left" vertical="top" wrapText="1"/>
    </xf>
    <xf numFmtId="3" fontId="19" fillId="0" borderId="4" xfId="5" applyNumberFormat="1" applyFont="1" applyFill="1" applyBorder="1" applyAlignment="1">
      <alignment horizontal="right" vertical="top" wrapText="1"/>
    </xf>
    <xf numFmtId="0" fontId="7" fillId="0" borderId="1" xfId="3" applyFont="1" applyAlignment="1"/>
    <xf numFmtId="3" fontId="8" fillId="0" borderId="0" xfId="0" applyNumberFormat="1" applyFont="1" applyAlignment="1">
      <alignment horizontal="right"/>
    </xf>
    <xf numFmtId="3" fontId="8" fillId="0" borderId="4" xfId="0" applyNumberFormat="1" applyFont="1" applyBorder="1" applyAlignment="1">
      <alignment horizontal="center" vertical="center" wrapText="1"/>
    </xf>
    <xf numFmtId="3" fontId="9" fillId="7" borderId="11" xfId="0" applyNumberFormat="1" applyFont="1" applyFill="1" applyBorder="1" applyAlignment="1">
      <alignment vertical="top"/>
    </xf>
    <xf numFmtId="3" fontId="9" fillId="6" borderId="7" xfId="0" applyNumberFormat="1" applyFont="1" applyFill="1" applyBorder="1" applyAlignment="1">
      <alignment vertical="top" wrapText="1"/>
    </xf>
    <xf numFmtId="3" fontId="7" fillId="7" borderId="7" xfId="0" applyNumberFormat="1" applyFont="1" applyFill="1" applyBorder="1" applyAlignment="1">
      <alignment vertical="top"/>
    </xf>
    <xf numFmtId="3" fontId="12" fillId="7" borderId="17" xfId="0" applyNumberFormat="1" applyFont="1" applyFill="1" applyBorder="1" applyAlignment="1">
      <alignment vertical="top"/>
    </xf>
    <xf numFmtId="3" fontId="9" fillId="6" borderId="8" xfId="0" applyNumberFormat="1" applyFont="1" applyFill="1" applyBorder="1" applyAlignment="1">
      <alignment vertical="top" wrapText="1"/>
    </xf>
    <xf numFmtId="3" fontId="9" fillId="6" borderId="11" xfId="0" applyNumberFormat="1" applyFont="1" applyFill="1" applyBorder="1" applyAlignment="1">
      <alignment vertical="top" wrapText="1"/>
    </xf>
    <xf numFmtId="3" fontId="7" fillId="7" borderId="7" xfId="0" applyNumberFormat="1" applyFont="1" applyFill="1" applyBorder="1" applyAlignment="1">
      <alignment vertical="top" wrapText="1"/>
    </xf>
    <xf numFmtId="3" fontId="9" fillId="7" borderId="4" xfId="0" applyNumberFormat="1" applyFont="1" applyFill="1" applyBorder="1" applyAlignment="1">
      <alignment vertical="top"/>
    </xf>
    <xf numFmtId="3" fontId="9" fillId="6" borderId="15" xfId="0" applyNumberFormat="1" applyFont="1" applyFill="1" applyBorder="1" applyAlignment="1">
      <alignment vertical="top" wrapText="1"/>
    </xf>
    <xf numFmtId="3" fontId="7" fillId="6" borderId="4" xfId="0" applyNumberFormat="1" applyFont="1" applyFill="1" applyBorder="1" applyAlignment="1">
      <alignment vertical="top" wrapText="1"/>
    </xf>
    <xf numFmtId="3" fontId="9" fillId="7" borderId="12" xfId="0" applyNumberFormat="1" applyFont="1" applyFill="1" applyBorder="1" applyAlignment="1">
      <alignment vertical="top"/>
    </xf>
    <xf numFmtId="3" fontId="15" fillId="6" borderId="4" xfId="0" applyNumberFormat="1" applyFont="1" applyFill="1" applyBorder="1" applyAlignment="1">
      <alignment vertical="top" wrapText="1"/>
    </xf>
    <xf numFmtId="3" fontId="9" fillId="7" borderId="12" xfId="0" applyNumberFormat="1" applyFont="1" applyFill="1" applyBorder="1" applyAlignment="1">
      <alignment vertical="center"/>
    </xf>
    <xf numFmtId="3" fontId="9" fillId="6" borderId="12" xfId="0" applyNumberFormat="1" applyFont="1" applyFill="1" applyBorder="1" applyAlignment="1">
      <alignment vertical="top" wrapText="1"/>
    </xf>
    <xf numFmtId="3" fontId="9" fillId="7" borderId="4" xfId="0" applyNumberFormat="1" applyFont="1" applyFill="1" applyBorder="1" applyAlignment="1">
      <alignment vertical="center"/>
    </xf>
    <xf numFmtId="0" fontId="8" fillId="6" borderId="6" xfId="0" applyFont="1" applyFill="1" applyBorder="1" applyAlignment="1">
      <alignment vertical="center"/>
    </xf>
    <xf numFmtId="4" fontId="9" fillId="6" borderId="4" xfId="0" applyNumberFormat="1" applyFont="1" applyFill="1" applyBorder="1" applyAlignment="1">
      <alignment vertical="center"/>
    </xf>
    <xf numFmtId="3" fontId="9" fillId="6" borderId="4" xfId="0" applyNumberFormat="1" applyFont="1" applyFill="1" applyBorder="1" applyAlignment="1">
      <alignment horizontal="right"/>
    </xf>
    <xf numFmtId="0" fontId="9" fillId="6" borderId="7" xfId="0" applyFont="1" applyFill="1" applyBorder="1" applyAlignment="1">
      <alignment horizontal="left" vertical="center"/>
    </xf>
    <xf numFmtId="0" fontId="9" fillId="6" borderId="8" xfId="0" applyFont="1" applyFill="1" applyBorder="1" applyAlignment="1">
      <alignment horizontal="left" vertical="center"/>
    </xf>
    <xf numFmtId="0" fontId="9" fillId="7" borderId="6" xfId="0" applyFont="1" applyFill="1" applyBorder="1" applyAlignment="1">
      <alignment horizontal="left" vertical="center"/>
    </xf>
    <xf numFmtId="0" fontId="9" fillId="7" borderId="8" xfId="0" applyFont="1" applyFill="1" applyBorder="1" applyAlignment="1">
      <alignment horizontal="left" vertical="center"/>
    </xf>
    <xf numFmtId="0" fontId="9" fillId="7" borderId="6" xfId="0" applyFont="1" applyFill="1" applyBorder="1" applyAlignment="1">
      <alignment horizontal="left" vertical="top"/>
    </xf>
    <xf numFmtId="0" fontId="9" fillId="7" borderId="8" xfId="0" applyFont="1" applyFill="1" applyBorder="1" applyAlignment="1">
      <alignment horizontal="left" vertical="top"/>
    </xf>
    <xf numFmtId="2" fontId="8" fillId="0" borderId="9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2" fontId="8" fillId="0" borderId="19" xfId="0" applyNumberFormat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vertical="top" wrapText="1"/>
    </xf>
    <xf numFmtId="0" fontId="9" fillId="6" borderId="8" xfId="0" applyFont="1" applyFill="1" applyBorder="1" applyAlignment="1">
      <alignment vertical="top" wrapText="1"/>
    </xf>
    <xf numFmtId="0" fontId="9" fillId="7" borderId="6" xfId="0" applyFont="1" applyFill="1" applyBorder="1" applyAlignment="1">
      <alignment horizontal="left" vertical="top" wrapText="1"/>
    </xf>
    <xf numFmtId="0" fontId="9" fillId="7" borderId="8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vertical="top" wrapText="1"/>
    </xf>
    <xf numFmtId="0" fontId="15" fillId="6" borderId="8" xfId="0" applyFont="1" applyFill="1" applyBorder="1" applyAlignment="1">
      <alignment vertical="top" wrapText="1"/>
    </xf>
    <xf numFmtId="0" fontId="9" fillId="7" borderId="6" xfId="0" applyFont="1" applyFill="1" applyBorder="1" applyAlignment="1">
      <alignment horizontal="left" wrapText="1"/>
    </xf>
    <xf numFmtId="0" fontId="9" fillId="7" borderId="8" xfId="0" applyFont="1" applyFill="1" applyBorder="1" applyAlignment="1">
      <alignment horizontal="left" wrapText="1"/>
    </xf>
    <xf numFmtId="0" fontId="8" fillId="0" borderId="10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7" borderId="7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vertical="top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top" wrapText="1"/>
    </xf>
    <xf numFmtId="0" fontId="9" fillId="6" borderId="4" xfId="0" applyFont="1" applyFill="1" applyBorder="1" applyAlignment="1">
      <alignment horizontal="left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5" borderId="1" xfId="3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2" fontId="9" fillId="7" borderId="6" xfId="0" applyNumberFormat="1" applyFont="1" applyFill="1" applyBorder="1" applyAlignment="1">
      <alignment horizontal="left" vertical="center" wrapText="1"/>
    </xf>
    <xf numFmtId="2" fontId="9" fillId="7" borderId="7" xfId="0" applyNumberFormat="1" applyFont="1" applyFill="1" applyBorder="1" applyAlignment="1">
      <alignment horizontal="left" vertical="center" wrapText="1"/>
    </xf>
    <xf numFmtId="2" fontId="9" fillId="7" borderId="8" xfId="0" applyNumberFormat="1" applyFont="1" applyFill="1" applyBorder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1" fillId="3" borderId="4" xfId="0" applyNumberFormat="1" applyFont="1" applyFill="1" applyBorder="1" applyAlignment="1">
      <alignment horizontal="left" vertical="top" wrapText="1"/>
    </xf>
    <xf numFmtId="0" fontId="7" fillId="0" borderId="5" xfId="8" applyFont="1" applyBorder="1" applyAlignment="1">
      <alignment horizontal="center" vertical="center" wrapText="1"/>
    </xf>
    <xf numFmtId="0" fontId="19" fillId="0" borderId="9" xfId="8" applyFont="1" applyBorder="1" applyAlignment="1">
      <alignment horizontal="center" vertical="center"/>
    </xf>
    <xf numFmtId="0" fontId="19" fillId="0" borderId="19" xfId="8" applyFont="1" applyBorder="1" applyAlignment="1">
      <alignment horizontal="center" vertical="center"/>
    </xf>
    <xf numFmtId="49" fontId="20" fillId="0" borderId="4" xfId="8" applyNumberFormat="1" applyFont="1" applyFill="1" applyBorder="1" applyAlignment="1">
      <alignment horizontal="center" vertical="center" wrapText="1"/>
    </xf>
    <xf numFmtId="0" fontId="18" fillId="0" borderId="6" xfId="10" applyFont="1" applyBorder="1" applyAlignment="1">
      <alignment horizontal="center" vertical="center" wrapText="1"/>
    </xf>
    <xf numFmtId="0" fontId="18" fillId="0" borderId="8" xfId="10" applyFont="1" applyBorder="1" applyAlignment="1">
      <alignment horizontal="center" vertical="center" wrapText="1"/>
    </xf>
    <xf numFmtId="4" fontId="18" fillId="0" borderId="6" xfId="10" applyNumberFormat="1" applyFont="1" applyFill="1" applyBorder="1" applyAlignment="1">
      <alignment horizontal="center" vertical="center" wrapText="1"/>
    </xf>
    <xf numFmtId="4" fontId="18" fillId="0" borderId="8" xfId="10" applyNumberFormat="1" applyFont="1" applyFill="1" applyBorder="1" applyAlignment="1">
      <alignment horizontal="center" vertical="center" wrapText="1"/>
    </xf>
    <xf numFmtId="4" fontId="18" fillId="0" borderId="6" xfId="10" applyNumberFormat="1" applyFont="1" applyBorder="1" applyAlignment="1">
      <alignment horizontal="center" vertical="center" wrapText="1"/>
    </xf>
    <xf numFmtId="4" fontId="18" fillId="0" borderId="8" xfId="10" applyNumberFormat="1" applyFont="1" applyBorder="1" applyAlignment="1">
      <alignment horizontal="center" vertical="center" wrapText="1"/>
    </xf>
    <xf numFmtId="0" fontId="23" fillId="0" borderId="9" xfId="8" applyFont="1" applyBorder="1" applyAlignment="1">
      <alignment horizontal="center" vertical="center"/>
    </xf>
    <xf numFmtId="0" fontId="23" fillId="0" borderId="19" xfId="8" applyFont="1" applyBorder="1" applyAlignment="1">
      <alignment horizontal="center" vertical="center"/>
    </xf>
    <xf numFmtId="49" fontId="24" fillId="0" borderId="4" xfId="8" applyNumberFormat="1" applyFont="1" applyFill="1" applyBorder="1" applyAlignment="1">
      <alignment horizontal="center" vertical="center" wrapText="1"/>
    </xf>
    <xf numFmtId="0" fontId="23" fillId="0" borderId="6" xfId="10" applyFont="1" applyBorder="1" applyAlignment="1">
      <alignment horizontal="center" vertical="center" wrapText="1"/>
    </xf>
    <xf numFmtId="0" fontId="23" fillId="0" borderId="8" xfId="10" applyFont="1" applyBorder="1" applyAlignment="1">
      <alignment horizontal="center" vertical="center" wrapText="1"/>
    </xf>
    <xf numFmtId="4" fontId="23" fillId="0" borderId="6" xfId="10" applyNumberFormat="1" applyFont="1" applyFill="1" applyBorder="1" applyAlignment="1">
      <alignment horizontal="center" vertical="center" wrapText="1"/>
    </xf>
    <xf numFmtId="4" fontId="23" fillId="0" borderId="8" xfId="10" applyNumberFormat="1" applyFont="1" applyFill="1" applyBorder="1" applyAlignment="1">
      <alignment horizontal="center" vertical="center" wrapText="1"/>
    </xf>
    <xf numFmtId="4" fontId="23" fillId="0" borderId="6" xfId="10" applyNumberFormat="1" applyFont="1" applyBorder="1" applyAlignment="1">
      <alignment horizontal="center" vertical="center" wrapText="1"/>
    </xf>
    <xf numFmtId="4" fontId="23" fillId="0" borderId="8" xfId="10" applyNumberFormat="1" applyFont="1" applyBorder="1" applyAlignment="1">
      <alignment horizontal="center" vertical="center" wrapText="1"/>
    </xf>
    <xf numFmtId="0" fontId="19" fillId="0" borderId="4" xfId="5" applyFont="1" applyFill="1" applyBorder="1" applyAlignment="1">
      <alignment horizontal="left" vertical="top" wrapText="1"/>
    </xf>
    <xf numFmtId="0" fontId="19" fillId="0" borderId="4" xfId="3" applyFont="1" applyFill="1" applyBorder="1" applyAlignment="1">
      <alignment horizontal="left" vertical="top" wrapText="1"/>
    </xf>
    <xf numFmtId="0" fontId="16" fillId="0" borderId="5" xfId="7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wrapText="1"/>
    </xf>
    <xf numFmtId="0" fontId="23" fillId="0" borderId="9" xfId="8" applyFont="1" applyFill="1" applyBorder="1" applyAlignment="1">
      <alignment horizontal="center" vertical="center"/>
    </xf>
    <xf numFmtId="0" fontId="23" fillId="0" borderId="19" xfId="8" applyFont="1" applyFill="1" applyBorder="1" applyAlignment="1">
      <alignment horizontal="center" vertical="center"/>
    </xf>
    <xf numFmtId="0" fontId="23" fillId="0" borderId="6" xfId="10" applyFont="1" applyFill="1" applyBorder="1" applyAlignment="1">
      <alignment horizontal="center" vertical="center" wrapText="1"/>
    </xf>
    <xf numFmtId="0" fontId="23" fillId="0" borderId="8" xfId="10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left" vertical="top" wrapText="1"/>
    </xf>
    <xf numFmtId="0" fontId="19" fillId="0" borderId="4" xfId="8" applyFont="1" applyFill="1" applyBorder="1" applyAlignment="1">
      <alignment horizontal="center" vertical="center"/>
    </xf>
    <xf numFmtId="49" fontId="22" fillId="0" borderId="4" xfId="8" applyNumberFormat="1" applyFont="1" applyFill="1" applyBorder="1" applyAlignment="1">
      <alignment horizontal="center" vertical="center" wrapText="1"/>
    </xf>
    <xf numFmtId="0" fontId="18" fillId="0" borderId="4" xfId="10" applyFont="1" applyFill="1" applyBorder="1" applyAlignment="1">
      <alignment horizontal="center" vertical="center" wrapText="1"/>
    </xf>
    <xf numFmtId="4" fontId="18" fillId="0" borderId="4" xfId="1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7"/>
    <cellStyle name="Обычный 2 2 2" xfId="10"/>
    <cellStyle name="Обычный 2 3" xfId="9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8"/>
    <cellStyle name="Обычный_Лист2" xfId="11"/>
  </cellStyles>
  <dxfs count="0"/>
  <tableStyles count="0" defaultTableStyle="TableStyleMedium9" defaultPivotStyle="PivotStyleLight16"/>
  <colors>
    <mruColors>
      <color rgb="FFADA7F7"/>
      <color rgb="FFD7D9F7"/>
      <color rgb="FFD5EDF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16"/>
  <sheetViews>
    <sheetView tabSelected="1" view="pageBreakPreview" topLeftCell="A187" zoomScaleNormal="100" zoomScaleSheetLayoutView="100" workbookViewId="0">
      <selection activeCell="B218" sqref="B218"/>
    </sheetView>
  </sheetViews>
  <sheetFormatPr defaultRowHeight="15.75" x14ac:dyDescent="0.25"/>
  <cols>
    <col min="1" max="1" width="30" style="13" customWidth="1"/>
    <col min="2" max="2" width="47.6640625" style="24" customWidth="1"/>
    <col min="3" max="3" width="11.6640625" style="2" customWidth="1"/>
    <col min="4" max="4" width="22.33203125" style="25" customWidth="1"/>
    <col min="5" max="5" width="19.1640625" style="26" hidden="1" customWidth="1"/>
    <col min="6" max="18" width="9.33203125" style="2"/>
    <col min="19" max="19" width="30" style="2" customWidth="1"/>
    <col min="20" max="20" width="47.6640625" style="2" customWidth="1"/>
    <col min="21" max="21" width="8.83203125" style="2" customWidth="1"/>
    <col min="22" max="22" width="22.6640625" style="2" customWidth="1"/>
    <col min="23" max="23" width="0" style="2" hidden="1" customWidth="1"/>
    <col min="24" max="24" width="8.1640625" style="2" customWidth="1"/>
    <col min="25" max="274" width="9.33203125" style="2"/>
    <col min="275" max="275" width="30" style="2" customWidth="1"/>
    <col min="276" max="276" width="47.6640625" style="2" customWidth="1"/>
    <col min="277" max="277" width="8.83203125" style="2" customWidth="1"/>
    <col min="278" max="278" width="22.6640625" style="2" customWidth="1"/>
    <col min="279" max="279" width="0" style="2" hidden="1" customWidth="1"/>
    <col min="280" max="280" width="8.1640625" style="2" customWidth="1"/>
    <col min="281" max="530" width="9.33203125" style="2"/>
    <col min="531" max="531" width="30" style="2" customWidth="1"/>
    <col min="532" max="532" width="47.6640625" style="2" customWidth="1"/>
    <col min="533" max="533" width="8.83203125" style="2" customWidth="1"/>
    <col min="534" max="534" width="22.6640625" style="2" customWidth="1"/>
    <col min="535" max="535" width="0" style="2" hidden="1" customWidth="1"/>
    <col min="536" max="536" width="8.1640625" style="2" customWidth="1"/>
    <col min="537" max="786" width="9.33203125" style="2"/>
    <col min="787" max="787" width="30" style="2" customWidth="1"/>
    <col min="788" max="788" width="47.6640625" style="2" customWidth="1"/>
    <col min="789" max="789" width="8.83203125" style="2" customWidth="1"/>
    <col min="790" max="790" width="22.6640625" style="2" customWidth="1"/>
    <col min="791" max="791" width="0" style="2" hidden="1" customWidth="1"/>
    <col min="792" max="792" width="8.1640625" style="2" customWidth="1"/>
    <col min="793" max="1042" width="9.33203125" style="2"/>
    <col min="1043" max="1043" width="30" style="2" customWidth="1"/>
    <col min="1044" max="1044" width="47.6640625" style="2" customWidth="1"/>
    <col min="1045" max="1045" width="8.83203125" style="2" customWidth="1"/>
    <col min="1046" max="1046" width="22.6640625" style="2" customWidth="1"/>
    <col min="1047" max="1047" width="0" style="2" hidden="1" customWidth="1"/>
    <col min="1048" max="1048" width="8.1640625" style="2" customWidth="1"/>
    <col min="1049" max="1298" width="9.33203125" style="2"/>
    <col min="1299" max="1299" width="30" style="2" customWidth="1"/>
    <col min="1300" max="1300" width="47.6640625" style="2" customWidth="1"/>
    <col min="1301" max="1301" width="8.83203125" style="2" customWidth="1"/>
    <col min="1302" max="1302" width="22.6640625" style="2" customWidth="1"/>
    <col min="1303" max="1303" width="0" style="2" hidden="1" customWidth="1"/>
    <col min="1304" max="1304" width="8.1640625" style="2" customWidth="1"/>
    <col min="1305" max="1554" width="9.33203125" style="2"/>
    <col min="1555" max="1555" width="30" style="2" customWidth="1"/>
    <col min="1556" max="1556" width="47.6640625" style="2" customWidth="1"/>
    <col min="1557" max="1557" width="8.83203125" style="2" customWidth="1"/>
    <col min="1558" max="1558" width="22.6640625" style="2" customWidth="1"/>
    <col min="1559" max="1559" width="0" style="2" hidden="1" customWidth="1"/>
    <col min="1560" max="1560" width="8.1640625" style="2" customWidth="1"/>
    <col min="1561" max="1810" width="9.33203125" style="2"/>
    <col min="1811" max="1811" width="30" style="2" customWidth="1"/>
    <col min="1812" max="1812" width="47.6640625" style="2" customWidth="1"/>
    <col min="1813" max="1813" width="8.83203125" style="2" customWidth="1"/>
    <col min="1814" max="1814" width="22.6640625" style="2" customWidth="1"/>
    <col min="1815" max="1815" width="0" style="2" hidden="1" customWidth="1"/>
    <col min="1816" max="1816" width="8.1640625" style="2" customWidth="1"/>
    <col min="1817" max="2066" width="9.33203125" style="2"/>
    <col min="2067" max="2067" width="30" style="2" customWidth="1"/>
    <col min="2068" max="2068" width="47.6640625" style="2" customWidth="1"/>
    <col min="2069" max="2069" width="8.83203125" style="2" customWidth="1"/>
    <col min="2070" max="2070" width="22.6640625" style="2" customWidth="1"/>
    <col min="2071" max="2071" width="0" style="2" hidden="1" customWidth="1"/>
    <col min="2072" max="2072" width="8.1640625" style="2" customWidth="1"/>
    <col min="2073" max="2322" width="9.33203125" style="2"/>
    <col min="2323" max="2323" width="30" style="2" customWidth="1"/>
    <col min="2324" max="2324" width="47.6640625" style="2" customWidth="1"/>
    <col min="2325" max="2325" width="8.83203125" style="2" customWidth="1"/>
    <col min="2326" max="2326" width="22.6640625" style="2" customWidth="1"/>
    <col min="2327" max="2327" width="0" style="2" hidden="1" customWidth="1"/>
    <col min="2328" max="2328" width="8.1640625" style="2" customWidth="1"/>
    <col min="2329" max="2578" width="9.33203125" style="2"/>
    <col min="2579" max="2579" width="30" style="2" customWidth="1"/>
    <col min="2580" max="2580" width="47.6640625" style="2" customWidth="1"/>
    <col min="2581" max="2581" width="8.83203125" style="2" customWidth="1"/>
    <col min="2582" max="2582" width="22.6640625" style="2" customWidth="1"/>
    <col min="2583" max="2583" width="0" style="2" hidden="1" customWidth="1"/>
    <col min="2584" max="2584" width="8.1640625" style="2" customWidth="1"/>
    <col min="2585" max="2834" width="9.33203125" style="2"/>
    <col min="2835" max="2835" width="30" style="2" customWidth="1"/>
    <col min="2836" max="2836" width="47.6640625" style="2" customWidth="1"/>
    <col min="2837" max="2837" width="8.83203125" style="2" customWidth="1"/>
    <col min="2838" max="2838" width="22.6640625" style="2" customWidth="1"/>
    <col min="2839" max="2839" width="0" style="2" hidden="1" customWidth="1"/>
    <col min="2840" max="2840" width="8.1640625" style="2" customWidth="1"/>
    <col min="2841" max="3090" width="9.33203125" style="2"/>
    <col min="3091" max="3091" width="30" style="2" customWidth="1"/>
    <col min="3092" max="3092" width="47.6640625" style="2" customWidth="1"/>
    <col min="3093" max="3093" width="8.83203125" style="2" customWidth="1"/>
    <col min="3094" max="3094" width="22.6640625" style="2" customWidth="1"/>
    <col min="3095" max="3095" width="0" style="2" hidden="1" customWidth="1"/>
    <col min="3096" max="3096" width="8.1640625" style="2" customWidth="1"/>
    <col min="3097" max="3346" width="9.33203125" style="2"/>
    <col min="3347" max="3347" width="30" style="2" customWidth="1"/>
    <col min="3348" max="3348" width="47.6640625" style="2" customWidth="1"/>
    <col min="3349" max="3349" width="8.83203125" style="2" customWidth="1"/>
    <col min="3350" max="3350" width="22.6640625" style="2" customWidth="1"/>
    <col min="3351" max="3351" width="0" style="2" hidden="1" customWidth="1"/>
    <col min="3352" max="3352" width="8.1640625" style="2" customWidth="1"/>
    <col min="3353" max="3602" width="9.33203125" style="2"/>
    <col min="3603" max="3603" width="30" style="2" customWidth="1"/>
    <col min="3604" max="3604" width="47.6640625" style="2" customWidth="1"/>
    <col min="3605" max="3605" width="8.83203125" style="2" customWidth="1"/>
    <col min="3606" max="3606" width="22.6640625" style="2" customWidth="1"/>
    <col min="3607" max="3607" width="0" style="2" hidden="1" customWidth="1"/>
    <col min="3608" max="3608" width="8.1640625" style="2" customWidth="1"/>
    <col min="3609" max="3858" width="9.33203125" style="2"/>
    <col min="3859" max="3859" width="30" style="2" customWidth="1"/>
    <col min="3860" max="3860" width="47.6640625" style="2" customWidth="1"/>
    <col min="3861" max="3861" width="8.83203125" style="2" customWidth="1"/>
    <col min="3862" max="3862" width="22.6640625" style="2" customWidth="1"/>
    <col min="3863" max="3863" width="0" style="2" hidden="1" customWidth="1"/>
    <col min="3864" max="3864" width="8.1640625" style="2" customWidth="1"/>
    <col min="3865" max="4114" width="9.33203125" style="2"/>
    <col min="4115" max="4115" width="30" style="2" customWidth="1"/>
    <col min="4116" max="4116" width="47.6640625" style="2" customWidth="1"/>
    <col min="4117" max="4117" width="8.83203125" style="2" customWidth="1"/>
    <col min="4118" max="4118" width="22.6640625" style="2" customWidth="1"/>
    <col min="4119" max="4119" width="0" style="2" hidden="1" customWidth="1"/>
    <col min="4120" max="4120" width="8.1640625" style="2" customWidth="1"/>
    <col min="4121" max="4370" width="9.33203125" style="2"/>
    <col min="4371" max="4371" width="30" style="2" customWidth="1"/>
    <col min="4372" max="4372" width="47.6640625" style="2" customWidth="1"/>
    <col min="4373" max="4373" width="8.83203125" style="2" customWidth="1"/>
    <col min="4374" max="4374" width="22.6640625" style="2" customWidth="1"/>
    <col min="4375" max="4375" width="0" style="2" hidden="1" customWidth="1"/>
    <col min="4376" max="4376" width="8.1640625" style="2" customWidth="1"/>
    <col min="4377" max="4626" width="9.33203125" style="2"/>
    <col min="4627" max="4627" width="30" style="2" customWidth="1"/>
    <col min="4628" max="4628" width="47.6640625" style="2" customWidth="1"/>
    <col min="4629" max="4629" width="8.83203125" style="2" customWidth="1"/>
    <col min="4630" max="4630" width="22.6640625" style="2" customWidth="1"/>
    <col min="4631" max="4631" width="0" style="2" hidden="1" customWidth="1"/>
    <col min="4632" max="4632" width="8.1640625" style="2" customWidth="1"/>
    <col min="4633" max="4882" width="9.33203125" style="2"/>
    <col min="4883" max="4883" width="30" style="2" customWidth="1"/>
    <col min="4884" max="4884" width="47.6640625" style="2" customWidth="1"/>
    <col min="4885" max="4885" width="8.83203125" style="2" customWidth="1"/>
    <col min="4886" max="4886" width="22.6640625" style="2" customWidth="1"/>
    <col min="4887" max="4887" width="0" style="2" hidden="1" customWidth="1"/>
    <col min="4888" max="4888" width="8.1640625" style="2" customWidth="1"/>
    <col min="4889" max="5138" width="9.33203125" style="2"/>
    <col min="5139" max="5139" width="30" style="2" customWidth="1"/>
    <col min="5140" max="5140" width="47.6640625" style="2" customWidth="1"/>
    <col min="5141" max="5141" width="8.83203125" style="2" customWidth="1"/>
    <col min="5142" max="5142" width="22.6640625" style="2" customWidth="1"/>
    <col min="5143" max="5143" width="0" style="2" hidden="1" customWidth="1"/>
    <col min="5144" max="5144" width="8.1640625" style="2" customWidth="1"/>
    <col min="5145" max="5394" width="9.33203125" style="2"/>
    <col min="5395" max="5395" width="30" style="2" customWidth="1"/>
    <col min="5396" max="5396" width="47.6640625" style="2" customWidth="1"/>
    <col min="5397" max="5397" width="8.83203125" style="2" customWidth="1"/>
    <col min="5398" max="5398" width="22.6640625" style="2" customWidth="1"/>
    <col min="5399" max="5399" width="0" style="2" hidden="1" customWidth="1"/>
    <col min="5400" max="5400" width="8.1640625" style="2" customWidth="1"/>
    <col min="5401" max="5650" width="9.33203125" style="2"/>
    <col min="5651" max="5651" width="30" style="2" customWidth="1"/>
    <col min="5652" max="5652" width="47.6640625" style="2" customWidth="1"/>
    <col min="5653" max="5653" width="8.83203125" style="2" customWidth="1"/>
    <col min="5654" max="5654" width="22.6640625" style="2" customWidth="1"/>
    <col min="5655" max="5655" width="0" style="2" hidden="1" customWidth="1"/>
    <col min="5656" max="5656" width="8.1640625" style="2" customWidth="1"/>
    <col min="5657" max="5906" width="9.33203125" style="2"/>
    <col min="5907" max="5907" width="30" style="2" customWidth="1"/>
    <col min="5908" max="5908" width="47.6640625" style="2" customWidth="1"/>
    <col min="5909" max="5909" width="8.83203125" style="2" customWidth="1"/>
    <col min="5910" max="5910" width="22.6640625" style="2" customWidth="1"/>
    <col min="5911" max="5911" width="0" style="2" hidden="1" customWidth="1"/>
    <col min="5912" max="5912" width="8.1640625" style="2" customWidth="1"/>
    <col min="5913" max="6162" width="9.33203125" style="2"/>
    <col min="6163" max="6163" width="30" style="2" customWidth="1"/>
    <col min="6164" max="6164" width="47.6640625" style="2" customWidth="1"/>
    <col min="6165" max="6165" width="8.83203125" style="2" customWidth="1"/>
    <col min="6166" max="6166" width="22.6640625" style="2" customWidth="1"/>
    <col min="6167" max="6167" width="0" style="2" hidden="1" customWidth="1"/>
    <col min="6168" max="6168" width="8.1640625" style="2" customWidth="1"/>
    <col min="6169" max="6418" width="9.33203125" style="2"/>
    <col min="6419" max="6419" width="30" style="2" customWidth="1"/>
    <col min="6420" max="6420" width="47.6640625" style="2" customWidth="1"/>
    <col min="6421" max="6421" width="8.83203125" style="2" customWidth="1"/>
    <col min="6422" max="6422" width="22.6640625" style="2" customWidth="1"/>
    <col min="6423" max="6423" width="0" style="2" hidden="1" customWidth="1"/>
    <col min="6424" max="6424" width="8.1640625" style="2" customWidth="1"/>
    <col min="6425" max="6674" width="9.33203125" style="2"/>
    <col min="6675" max="6675" width="30" style="2" customWidth="1"/>
    <col min="6676" max="6676" width="47.6640625" style="2" customWidth="1"/>
    <col min="6677" max="6677" width="8.83203125" style="2" customWidth="1"/>
    <col min="6678" max="6678" width="22.6640625" style="2" customWidth="1"/>
    <col min="6679" max="6679" width="0" style="2" hidden="1" customWidth="1"/>
    <col min="6680" max="6680" width="8.1640625" style="2" customWidth="1"/>
    <col min="6681" max="6930" width="9.33203125" style="2"/>
    <col min="6931" max="6931" width="30" style="2" customWidth="1"/>
    <col min="6932" max="6932" width="47.6640625" style="2" customWidth="1"/>
    <col min="6933" max="6933" width="8.83203125" style="2" customWidth="1"/>
    <col min="6934" max="6934" width="22.6640625" style="2" customWidth="1"/>
    <col min="6935" max="6935" width="0" style="2" hidden="1" customWidth="1"/>
    <col min="6936" max="6936" width="8.1640625" style="2" customWidth="1"/>
    <col min="6937" max="7186" width="9.33203125" style="2"/>
    <col min="7187" max="7187" width="30" style="2" customWidth="1"/>
    <col min="7188" max="7188" width="47.6640625" style="2" customWidth="1"/>
    <col min="7189" max="7189" width="8.83203125" style="2" customWidth="1"/>
    <col min="7190" max="7190" width="22.6640625" style="2" customWidth="1"/>
    <col min="7191" max="7191" width="0" style="2" hidden="1" customWidth="1"/>
    <col min="7192" max="7192" width="8.1640625" style="2" customWidth="1"/>
    <col min="7193" max="7442" width="9.33203125" style="2"/>
    <col min="7443" max="7443" width="30" style="2" customWidth="1"/>
    <col min="7444" max="7444" width="47.6640625" style="2" customWidth="1"/>
    <col min="7445" max="7445" width="8.83203125" style="2" customWidth="1"/>
    <col min="7446" max="7446" width="22.6640625" style="2" customWidth="1"/>
    <col min="7447" max="7447" width="0" style="2" hidden="1" customWidth="1"/>
    <col min="7448" max="7448" width="8.1640625" style="2" customWidth="1"/>
    <col min="7449" max="7698" width="9.33203125" style="2"/>
    <col min="7699" max="7699" width="30" style="2" customWidth="1"/>
    <col min="7700" max="7700" width="47.6640625" style="2" customWidth="1"/>
    <col min="7701" max="7701" width="8.83203125" style="2" customWidth="1"/>
    <col min="7702" max="7702" width="22.6640625" style="2" customWidth="1"/>
    <col min="7703" max="7703" width="0" style="2" hidden="1" customWidth="1"/>
    <col min="7704" max="7704" width="8.1640625" style="2" customWidth="1"/>
    <col min="7705" max="7954" width="9.33203125" style="2"/>
    <col min="7955" max="7955" width="30" style="2" customWidth="1"/>
    <col min="7956" max="7956" width="47.6640625" style="2" customWidth="1"/>
    <col min="7957" max="7957" width="8.83203125" style="2" customWidth="1"/>
    <col min="7958" max="7958" width="22.6640625" style="2" customWidth="1"/>
    <col min="7959" max="7959" width="0" style="2" hidden="1" customWidth="1"/>
    <col min="7960" max="7960" width="8.1640625" style="2" customWidth="1"/>
    <col min="7961" max="8210" width="9.33203125" style="2"/>
    <col min="8211" max="8211" width="30" style="2" customWidth="1"/>
    <col min="8212" max="8212" width="47.6640625" style="2" customWidth="1"/>
    <col min="8213" max="8213" width="8.83203125" style="2" customWidth="1"/>
    <col min="8214" max="8214" width="22.6640625" style="2" customWidth="1"/>
    <col min="8215" max="8215" width="0" style="2" hidden="1" customWidth="1"/>
    <col min="8216" max="8216" width="8.1640625" style="2" customWidth="1"/>
    <col min="8217" max="8466" width="9.33203125" style="2"/>
    <col min="8467" max="8467" width="30" style="2" customWidth="1"/>
    <col min="8468" max="8468" width="47.6640625" style="2" customWidth="1"/>
    <col min="8469" max="8469" width="8.83203125" style="2" customWidth="1"/>
    <col min="8470" max="8470" width="22.6640625" style="2" customWidth="1"/>
    <col min="8471" max="8471" width="0" style="2" hidden="1" customWidth="1"/>
    <col min="8472" max="8472" width="8.1640625" style="2" customWidth="1"/>
    <col min="8473" max="8722" width="9.33203125" style="2"/>
    <col min="8723" max="8723" width="30" style="2" customWidth="1"/>
    <col min="8724" max="8724" width="47.6640625" style="2" customWidth="1"/>
    <col min="8725" max="8725" width="8.83203125" style="2" customWidth="1"/>
    <col min="8726" max="8726" width="22.6640625" style="2" customWidth="1"/>
    <col min="8727" max="8727" width="0" style="2" hidden="1" customWidth="1"/>
    <col min="8728" max="8728" width="8.1640625" style="2" customWidth="1"/>
    <col min="8729" max="8978" width="9.33203125" style="2"/>
    <col min="8979" max="8979" width="30" style="2" customWidth="1"/>
    <col min="8980" max="8980" width="47.6640625" style="2" customWidth="1"/>
    <col min="8981" max="8981" width="8.83203125" style="2" customWidth="1"/>
    <col min="8982" max="8982" width="22.6640625" style="2" customWidth="1"/>
    <col min="8983" max="8983" width="0" style="2" hidden="1" customWidth="1"/>
    <col min="8984" max="8984" width="8.1640625" style="2" customWidth="1"/>
    <col min="8985" max="9234" width="9.33203125" style="2"/>
    <col min="9235" max="9235" width="30" style="2" customWidth="1"/>
    <col min="9236" max="9236" width="47.6640625" style="2" customWidth="1"/>
    <col min="9237" max="9237" width="8.83203125" style="2" customWidth="1"/>
    <col min="9238" max="9238" width="22.6640625" style="2" customWidth="1"/>
    <col min="9239" max="9239" width="0" style="2" hidden="1" customWidth="1"/>
    <col min="9240" max="9240" width="8.1640625" style="2" customWidth="1"/>
    <col min="9241" max="9490" width="9.33203125" style="2"/>
    <col min="9491" max="9491" width="30" style="2" customWidth="1"/>
    <col min="9492" max="9492" width="47.6640625" style="2" customWidth="1"/>
    <col min="9493" max="9493" width="8.83203125" style="2" customWidth="1"/>
    <col min="9494" max="9494" width="22.6640625" style="2" customWidth="1"/>
    <col min="9495" max="9495" width="0" style="2" hidden="1" customWidth="1"/>
    <col min="9496" max="9496" width="8.1640625" style="2" customWidth="1"/>
    <col min="9497" max="9746" width="9.33203125" style="2"/>
    <col min="9747" max="9747" width="30" style="2" customWidth="1"/>
    <col min="9748" max="9748" width="47.6640625" style="2" customWidth="1"/>
    <col min="9749" max="9749" width="8.83203125" style="2" customWidth="1"/>
    <col min="9750" max="9750" width="22.6640625" style="2" customWidth="1"/>
    <col min="9751" max="9751" width="0" style="2" hidden="1" customWidth="1"/>
    <col min="9752" max="9752" width="8.1640625" style="2" customWidth="1"/>
    <col min="9753" max="10002" width="9.33203125" style="2"/>
    <col min="10003" max="10003" width="30" style="2" customWidth="1"/>
    <col min="10004" max="10004" width="47.6640625" style="2" customWidth="1"/>
    <col min="10005" max="10005" width="8.83203125" style="2" customWidth="1"/>
    <col min="10006" max="10006" width="22.6640625" style="2" customWidth="1"/>
    <col min="10007" max="10007" width="0" style="2" hidden="1" customWidth="1"/>
    <col min="10008" max="10008" width="8.1640625" style="2" customWidth="1"/>
    <col min="10009" max="10258" width="9.33203125" style="2"/>
    <col min="10259" max="10259" width="30" style="2" customWidth="1"/>
    <col min="10260" max="10260" width="47.6640625" style="2" customWidth="1"/>
    <col min="10261" max="10261" width="8.83203125" style="2" customWidth="1"/>
    <col min="10262" max="10262" width="22.6640625" style="2" customWidth="1"/>
    <col min="10263" max="10263" width="0" style="2" hidden="1" customWidth="1"/>
    <col min="10264" max="10264" width="8.1640625" style="2" customWidth="1"/>
    <col min="10265" max="10514" width="9.33203125" style="2"/>
    <col min="10515" max="10515" width="30" style="2" customWidth="1"/>
    <col min="10516" max="10516" width="47.6640625" style="2" customWidth="1"/>
    <col min="10517" max="10517" width="8.83203125" style="2" customWidth="1"/>
    <col min="10518" max="10518" width="22.6640625" style="2" customWidth="1"/>
    <col min="10519" max="10519" width="0" style="2" hidden="1" customWidth="1"/>
    <col min="10520" max="10520" width="8.1640625" style="2" customWidth="1"/>
    <col min="10521" max="10770" width="9.33203125" style="2"/>
    <col min="10771" max="10771" width="30" style="2" customWidth="1"/>
    <col min="10772" max="10772" width="47.6640625" style="2" customWidth="1"/>
    <col min="10773" max="10773" width="8.83203125" style="2" customWidth="1"/>
    <col min="10774" max="10774" width="22.6640625" style="2" customWidth="1"/>
    <col min="10775" max="10775" width="0" style="2" hidden="1" customWidth="1"/>
    <col min="10776" max="10776" width="8.1640625" style="2" customWidth="1"/>
    <col min="10777" max="11026" width="9.33203125" style="2"/>
    <col min="11027" max="11027" width="30" style="2" customWidth="1"/>
    <col min="11028" max="11028" width="47.6640625" style="2" customWidth="1"/>
    <col min="11029" max="11029" width="8.83203125" style="2" customWidth="1"/>
    <col min="11030" max="11030" width="22.6640625" style="2" customWidth="1"/>
    <col min="11031" max="11031" width="0" style="2" hidden="1" customWidth="1"/>
    <col min="11032" max="11032" width="8.1640625" style="2" customWidth="1"/>
    <col min="11033" max="11282" width="9.33203125" style="2"/>
    <col min="11283" max="11283" width="30" style="2" customWidth="1"/>
    <col min="11284" max="11284" width="47.6640625" style="2" customWidth="1"/>
    <col min="11285" max="11285" width="8.83203125" style="2" customWidth="1"/>
    <col min="11286" max="11286" width="22.6640625" style="2" customWidth="1"/>
    <col min="11287" max="11287" width="0" style="2" hidden="1" customWidth="1"/>
    <col min="11288" max="11288" width="8.1640625" style="2" customWidth="1"/>
    <col min="11289" max="11538" width="9.33203125" style="2"/>
    <col min="11539" max="11539" width="30" style="2" customWidth="1"/>
    <col min="11540" max="11540" width="47.6640625" style="2" customWidth="1"/>
    <col min="11541" max="11541" width="8.83203125" style="2" customWidth="1"/>
    <col min="11542" max="11542" width="22.6640625" style="2" customWidth="1"/>
    <col min="11543" max="11543" width="0" style="2" hidden="1" customWidth="1"/>
    <col min="11544" max="11544" width="8.1640625" style="2" customWidth="1"/>
    <col min="11545" max="11794" width="9.33203125" style="2"/>
    <col min="11795" max="11795" width="30" style="2" customWidth="1"/>
    <col min="11796" max="11796" width="47.6640625" style="2" customWidth="1"/>
    <col min="11797" max="11797" width="8.83203125" style="2" customWidth="1"/>
    <col min="11798" max="11798" width="22.6640625" style="2" customWidth="1"/>
    <col min="11799" max="11799" width="0" style="2" hidden="1" customWidth="1"/>
    <col min="11800" max="11800" width="8.1640625" style="2" customWidth="1"/>
    <col min="11801" max="12050" width="9.33203125" style="2"/>
    <col min="12051" max="12051" width="30" style="2" customWidth="1"/>
    <col min="12052" max="12052" width="47.6640625" style="2" customWidth="1"/>
    <col min="12053" max="12053" width="8.83203125" style="2" customWidth="1"/>
    <col min="12054" max="12054" width="22.6640625" style="2" customWidth="1"/>
    <col min="12055" max="12055" width="0" style="2" hidden="1" customWidth="1"/>
    <col min="12056" max="12056" width="8.1640625" style="2" customWidth="1"/>
    <col min="12057" max="12306" width="9.33203125" style="2"/>
    <col min="12307" max="12307" width="30" style="2" customWidth="1"/>
    <col min="12308" max="12308" width="47.6640625" style="2" customWidth="1"/>
    <col min="12309" max="12309" width="8.83203125" style="2" customWidth="1"/>
    <col min="12310" max="12310" width="22.6640625" style="2" customWidth="1"/>
    <col min="12311" max="12311" width="0" style="2" hidden="1" customWidth="1"/>
    <col min="12312" max="12312" width="8.1640625" style="2" customWidth="1"/>
    <col min="12313" max="12562" width="9.33203125" style="2"/>
    <col min="12563" max="12563" width="30" style="2" customWidth="1"/>
    <col min="12564" max="12564" width="47.6640625" style="2" customWidth="1"/>
    <col min="12565" max="12565" width="8.83203125" style="2" customWidth="1"/>
    <col min="12566" max="12566" width="22.6640625" style="2" customWidth="1"/>
    <col min="12567" max="12567" width="0" style="2" hidden="1" customWidth="1"/>
    <col min="12568" max="12568" width="8.1640625" style="2" customWidth="1"/>
    <col min="12569" max="12818" width="9.33203125" style="2"/>
    <col min="12819" max="12819" width="30" style="2" customWidth="1"/>
    <col min="12820" max="12820" width="47.6640625" style="2" customWidth="1"/>
    <col min="12821" max="12821" width="8.83203125" style="2" customWidth="1"/>
    <col min="12822" max="12822" width="22.6640625" style="2" customWidth="1"/>
    <col min="12823" max="12823" width="0" style="2" hidden="1" customWidth="1"/>
    <col min="12824" max="12824" width="8.1640625" style="2" customWidth="1"/>
    <col min="12825" max="13074" width="9.33203125" style="2"/>
    <col min="13075" max="13075" width="30" style="2" customWidth="1"/>
    <col min="13076" max="13076" width="47.6640625" style="2" customWidth="1"/>
    <col min="13077" max="13077" width="8.83203125" style="2" customWidth="1"/>
    <col min="13078" max="13078" width="22.6640625" style="2" customWidth="1"/>
    <col min="13079" max="13079" width="0" style="2" hidden="1" customWidth="1"/>
    <col min="13080" max="13080" width="8.1640625" style="2" customWidth="1"/>
    <col min="13081" max="13330" width="9.33203125" style="2"/>
    <col min="13331" max="13331" width="30" style="2" customWidth="1"/>
    <col min="13332" max="13332" width="47.6640625" style="2" customWidth="1"/>
    <col min="13333" max="13333" width="8.83203125" style="2" customWidth="1"/>
    <col min="13334" max="13334" width="22.6640625" style="2" customWidth="1"/>
    <col min="13335" max="13335" width="0" style="2" hidden="1" customWidth="1"/>
    <col min="13336" max="13336" width="8.1640625" style="2" customWidth="1"/>
    <col min="13337" max="13586" width="9.33203125" style="2"/>
    <col min="13587" max="13587" width="30" style="2" customWidth="1"/>
    <col min="13588" max="13588" width="47.6640625" style="2" customWidth="1"/>
    <col min="13589" max="13589" width="8.83203125" style="2" customWidth="1"/>
    <col min="13590" max="13590" width="22.6640625" style="2" customWidth="1"/>
    <col min="13591" max="13591" width="0" style="2" hidden="1" customWidth="1"/>
    <col min="13592" max="13592" width="8.1640625" style="2" customWidth="1"/>
    <col min="13593" max="13842" width="9.33203125" style="2"/>
    <col min="13843" max="13843" width="30" style="2" customWidth="1"/>
    <col min="13844" max="13844" width="47.6640625" style="2" customWidth="1"/>
    <col min="13845" max="13845" width="8.83203125" style="2" customWidth="1"/>
    <col min="13846" max="13846" width="22.6640625" style="2" customWidth="1"/>
    <col min="13847" max="13847" width="0" style="2" hidden="1" customWidth="1"/>
    <col min="13848" max="13848" width="8.1640625" style="2" customWidth="1"/>
    <col min="13849" max="14098" width="9.33203125" style="2"/>
    <col min="14099" max="14099" width="30" style="2" customWidth="1"/>
    <col min="14100" max="14100" width="47.6640625" style="2" customWidth="1"/>
    <col min="14101" max="14101" width="8.83203125" style="2" customWidth="1"/>
    <col min="14102" max="14102" width="22.6640625" style="2" customWidth="1"/>
    <col min="14103" max="14103" width="0" style="2" hidden="1" customWidth="1"/>
    <col min="14104" max="14104" width="8.1640625" style="2" customWidth="1"/>
    <col min="14105" max="14354" width="9.33203125" style="2"/>
    <col min="14355" max="14355" width="30" style="2" customWidth="1"/>
    <col min="14356" max="14356" width="47.6640625" style="2" customWidth="1"/>
    <col min="14357" max="14357" width="8.83203125" style="2" customWidth="1"/>
    <col min="14358" max="14358" width="22.6640625" style="2" customWidth="1"/>
    <col min="14359" max="14359" width="0" style="2" hidden="1" customWidth="1"/>
    <col min="14360" max="14360" width="8.1640625" style="2" customWidth="1"/>
    <col min="14361" max="14610" width="9.33203125" style="2"/>
    <col min="14611" max="14611" width="30" style="2" customWidth="1"/>
    <col min="14612" max="14612" width="47.6640625" style="2" customWidth="1"/>
    <col min="14613" max="14613" width="8.83203125" style="2" customWidth="1"/>
    <col min="14614" max="14614" width="22.6640625" style="2" customWidth="1"/>
    <col min="14615" max="14615" width="0" style="2" hidden="1" customWidth="1"/>
    <col min="14616" max="14616" width="8.1640625" style="2" customWidth="1"/>
    <col min="14617" max="14866" width="9.33203125" style="2"/>
    <col min="14867" max="14867" width="30" style="2" customWidth="1"/>
    <col min="14868" max="14868" width="47.6640625" style="2" customWidth="1"/>
    <col min="14869" max="14869" width="8.83203125" style="2" customWidth="1"/>
    <col min="14870" max="14870" width="22.6640625" style="2" customWidth="1"/>
    <col min="14871" max="14871" width="0" style="2" hidden="1" customWidth="1"/>
    <col min="14872" max="14872" width="8.1640625" style="2" customWidth="1"/>
    <col min="14873" max="15122" width="9.33203125" style="2"/>
    <col min="15123" max="15123" width="30" style="2" customWidth="1"/>
    <col min="15124" max="15124" width="47.6640625" style="2" customWidth="1"/>
    <col min="15125" max="15125" width="8.83203125" style="2" customWidth="1"/>
    <col min="15126" max="15126" width="22.6640625" style="2" customWidth="1"/>
    <col min="15127" max="15127" width="0" style="2" hidden="1" customWidth="1"/>
    <col min="15128" max="15128" width="8.1640625" style="2" customWidth="1"/>
    <col min="15129" max="15378" width="9.33203125" style="2"/>
    <col min="15379" max="15379" width="30" style="2" customWidth="1"/>
    <col min="15380" max="15380" width="47.6640625" style="2" customWidth="1"/>
    <col min="15381" max="15381" width="8.83203125" style="2" customWidth="1"/>
    <col min="15382" max="15382" width="22.6640625" style="2" customWidth="1"/>
    <col min="15383" max="15383" width="0" style="2" hidden="1" customWidth="1"/>
    <col min="15384" max="15384" width="8.1640625" style="2" customWidth="1"/>
    <col min="15385" max="15634" width="9.33203125" style="2"/>
    <col min="15635" max="15635" width="30" style="2" customWidth="1"/>
    <col min="15636" max="15636" width="47.6640625" style="2" customWidth="1"/>
    <col min="15637" max="15637" width="8.83203125" style="2" customWidth="1"/>
    <col min="15638" max="15638" width="22.6640625" style="2" customWidth="1"/>
    <col min="15639" max="15639" width="0" style="2" hidden="1" customWidth="1"/>
    <col min="15640" max="15640" width="8.1640625" style="2" customWidth="1"/>
    <col min="15641" max="15890" width="9.33203125" style="2"/>
    <col min="15891" max="15891" width="30" style="2" customWidth="1"/>
    <col min="15892" max="15892" width="47.6640625" style="2" customWidth="1"/>
    <col min="15893" max="15893" width="8.83203125" style="2" customWidth="1"/>
    <col min="15894" max="15894" width="22.6640625" style="2" customWidth="1"/>
    <col min="15895" max="15895" width="0" style="2" hidden="1" customWidth="1"/>
    <col min="15896" max="15896" width="8.1640625" style="2" customWidth="1"/>
    <col min="15897" max="16384" width="9.33203125" style="2"/>
  </cols>
  <sheetData>
    <row r="1" spans="1:255" ht="39.75" customHeight="1" x14ac:dyDescent="0.2">
      <c r="C1" s="192" t="s">
        <v>236</v>
      </c>
      <c r="D1" s="192"/>
      <c r="E1" s="192"/>
    </row>
    <row r="2" spans="1:255" ht="58.5" customHeight="1" x14ac:dyDescent="0.2">
      <c r="A2" s="180" t="s">
        <v>155</v>
      </c>
      <c r="B2" s="181"/>
      <c r="C2" s="181"/>
      <c r="D2" s="181"/>
      <c r="E2" s="181"/>
    </row>
    <row r="3" spans="1:255" ht="58.5" customHeight="1" x14ac:dyDescent="0.25">
      <c r="A3" s="181" t="s">
        <v>155</v>
      </c>
      <c r="B3" s="181"/>
      <c r="C3" s="181"/>
      <c r="D3" s="181"/>
      <c r="E3" s="181"/>
      <c r="F3" s="181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  <c r="EM3" s="113"/>
      <c r="EN3" s="113"/>
      <c r="EO3" s="113"/>
      <c r="EP3" s="113"/>
      <c r="EQ3" s="113"/>
      <c r="ER3" s="113"/>
      <c r="ES3" s="113"/>
      <c r="ET3" s="113"/>
      <c r="EU3" s="113"/>
      <c r="EV3" s="113"/>
      <c r="EW3" s="113"/>
      <c r="EX3" s="113"/>
      <c r="EY3" s="113"/>
      <c r="EZ3" s="113"/>
      <c r="FA3" s="113"/>
      <c r="FB3" s="113"/>
      <c r="FC3" s="113"/>
      <c r="FD3" s="113"/>
      <c r="FE3" s="113"/>
      <c r="FF3" s="113"/>
      <c r="FG3" s="113"/>
      <c r="FH3" s="113"/>
      <c r="FI3" s="113"/>
      <c r="FJ3" s="113"/>
      <c r="FK3" s="113"/>
      <c r="FL3" s="113"/>
      <c r="FM3" s="113"/>
      <c r="FN3" s="113"/>
      <c r="FO3" s="113"/>
      <c r="FP3" s="113"/>
      <c r="FQ3" s="113"/>
      <c r="FR3" s="113"/>
      <c r="FS3" s="113"/>
      <c r="FT3" s="113"/>
      <c r="FU3" s="113"/>
      <c r="FV3" s="113"/>
      <c r="FW3" s="113"/>
      <c r="FX3" s="113"/>
      <c r="FY3" s="113"/>
      <c r="FZ3" s="113"/>
      <c r="GA3" s="113"/>
      <c r="GB3" s="113"/>
      <c r="GC3" s="113"/>
      <c r="GD3" s="113"/>
      <c r="GE3" s="113"/>
      <c r="GF3" s="113"/>
      <c r="GG3" s="113"/>
      <c r="GH3" s="113"/>
      <c r="GI3" s="113"/>
      <c r="GJ3" s="113"/>
      <c r="GK3" s="113"/>
      <c r="GL3" s="113"/>
      <c r="GM3" s="113"/>
      <c r="GN3" s="113"/>
      <c r="GO3" s="113"/>
      <c r="GP3" s="113"/>
      <c r="GQ3" s="113"/>
      <c r="GR3" s="113"/>
      <c r="GS3" s="113"/>
      <c r="GT3" s="113"/>
      <c r="GU3" s="113"/>
      <c r="GV3" s="113"/>
      <c r="GW3" s="113"/>
      <c r="GX3" s="113"/>
      <c r="GY3" s="113"/>
      <c r="GZ3" s="113"/>
      <c r="HA3" s="113"/>
      <c r="HB3" s="113"/>
      <c r="HC3" s="113"/>
      <c r="HD3" s="113"/>
      <c r="HE3" s="113"/>
      <c r="HF3" s="113"/>
      <c r="HG3" s="113"/>
      <c r="HH3" s="113"/>
      <c r="HI3" s="113"/>
      <c r="HJ3" s="113"/>
      <c r="HK3" s="113"/>
      <c r="HL3" s="113"/>
      <c r="HM3" s="113"/>
      <c r="HN3" s="113"/>
      <c r="HO3" s="113"/>
      <c r="HP3" s="113"/>
      <c r="HQ3" s="113"/>
      <c r="HR3" s="113"/>
      <c r="HS3" s="113"/>
      <c r="HT3" s="113"/>
      <c r="HU3" s="113"/>
      <c r="HV3" s="113"/>
      <c r="HW3" s="113"/>
      <c r="HX3" s="113"/>
      <c r="HY3" s="113"/>
      <c r="HZ3" s="113"/>
      <c r="IA3" s="113"/>
      <c r="IB3" s="113"/>
      <c r="IC3" s="113"/>
      <c r="ID3" s="113"/>
      <c r="IE3" s="113"/>
      <c r="IF3" s="113"/>
      <c r="IG3" s="113"/>
      <c r="IH3" s="113"/>
      <c r="II3" s="113"/>
      <c r="IJ3" s="113"/>
      <c r="IK3" s="113"/>
      <c r="IL3" s="113"/>
      <c r="IM3" s="113"/>
      <c r="IN3" s="113"/>
      <c r="IO3" s="113"/>
      <c r="IP3" s="113"/>
      <c r="IQ3" s="113"/>
      <c r="IR3" s="113"/>
      <c r="IS3" s="113"/>
      <c r="IT3" s="113"/>
      <c r="IU3" s="113"/>
    </row>
    <row r="4" spans="1:255" x14ac:dyDescent="0.25">
      <c r="E4" s="25"/>
      <c r="F4" s="114"/>
    </row>
    <row r="5" spans="1:255" ht="15.75" customHeight="1" x14ac:dyDescent="0.2">
      <c r="A5" s="182" t="s">
        <v>1</v>
      </c>
      <c r="B5" s="179" t="s">
        <v>156</v>
      </c>
      <c r="C5" s="179" t="s">
        <v>157</v>
      </c>
      <c r="D5" s="183" t="s">
        <v>158</v>
      </c>
      <c r="E5" s="184"/>
      <c r="F5" s="185"/>
    </row>
    <row r="6" spans="1:255" ht="45" x14ac:dyDescent="0.2">
      <c r="A6" s="182"/>
      <c r="B6" s="179"/>
      <c r="C6" s="179"/>
      <c r="D6" s="3" t="s">
        <v>159</v>
      </c>
      <c r="E6" s="4" t="s">
        <v>160</v>
      </c>
      <c r="F6" s="115" t="s">
        <v>161</v>
      </c>
    </row>
    <row r="7" spans="1:255" x14ac:dyDescent="0.2">
      <c r="A7" s="140" t="s">
        <v>162</v>
      </c>
      <c r="B7" s="88" t="s">
        <v>163</v>
      </c>
      <c r="C7" s="5">
        <v>17</v>
      </c>
      <c r="D7" s="6">
        <f>F7*E7</f>
        <v>1514197.65</v>
      </c>
      <c r="E7" s="6">
        <v>504732.55</v>
      </c>
      <c r="F7" s="7">
        <v>3</v>
      </c>
    </row>
    <row r="8" spans="1:255" ht="15.75" customHeight="1" x14ac:dyDescent="0.2">
      <c r="A8" s="141"/>
      <c r="B8" s="174" t="s">
        <v>164</v>
      </c>
      <c r="C8" s="174"/>
      <c r="D8" s="8">
        <f>D7</f>
        <v>1514197.65</v>
      </c>
      <c r="E8" s="8">
        <f>E7</f>
        <v>504732.55</v>
      </c>
      <c r="F8" s="23">
        <f>F7</f>
        <v>3</v>
      </c>
    </row>
    <row r="9" spans="1:255" x14ac:dyDescent="0.2">
      <c r="A9" s="141"/>
      <c r="B9" s="9" t="s">
        <v>165</v>
      </c>
      <c r="C9" s="5">
        <v>43</v>
      </c>
      <c r="D9" s="6">
        <f>F9*E9</f>
        <v>46429145.399999999</v>
      </c>
      <c r="E9" s="6">
        <v>211041.57</v>
      </c>
      <c r="F9" s="7">
        <v>220</v>
      </c>
    </row>
    <row r="10" spans="1:255" x14ac:dyDescent="0.2">
      <c r="A10" s="141"/>
      <c r="B10" s="9" t="s">
        <v>165</v>
      </c>
      <c r="C10" s="5">
        <v>44</v>
      </c>
      <c r="D10" s="6">
        <f t="shared" ref="D10:D21" si="0">F10*E10</f>
        <v>33942157.200000003</v>
      </c>
      <c r="E10" s="6">
        <v>242443.98</v>
      </c>
      <c r="F10" s="7">
        <v>140</v>
      </c>
    </row>
    <row r="11" spans="1:255" x14ac:dyDescent="0.2">
      <c r="A11" s="141"/>
      <c r="B11" s="9" t="s">
        <v>165</v>
      </c>
      <c r="C11" s="5">
        <v>45</v>
      </c>
      <c r="D11" s="6">
        <f t="shared" si="0"/>
        <v>13658077.5</v>
      </c>
      <c r="E11" s="6">
        <v>273161.55</v>
      </c>
      <c r="F11" s="7">
        <v>50</v>
      </c>
    </row>
    <row r="12" spans="1:255" x14ac:dyDescent="0.2">
      <c r="A12" s="141"/>
      <c r="B12" s="9" t="s">
        <v>165</v>
      </c>
      <c r="C12" s="5">
        <v>46</v>
      </c>
      <c r="D12" s="6">
        <f t="shared" si="0"/>
        <v>20367457.5</v>
      </c>
      <c r="E12" s="6">
        <v>156672.75</v>
      </c>
      <c r="F12" s="7">
        <v>130</v>
      </c>
    </row>
    <row r="13" spans="1:255" x14ac:dyDescent="0.2">
      <c r="A13" s="141"/>
      <c r="B13" s="9" t="s">
        <v>165</v>
      </c>
      <c r="C13" s="5">
        <v>47</v>
      </c>
      <c r="D13" s="6">
        <f t="shared" si="0"/>
        <v>9392364.5</v>
      </c>
      <c r="E13" s="6">
        <v>187847.29</v>
      </c>
      <c r="F13" s="7">
        <v>50</v>
      </c>
    </row>
    <row r="14" spans="1:255" x14ac:dyDescent="0.2">
      <c r="A14" s="141"/>
      <c r="B14" s="9" t="s">
        <v>165</v>
      </c>
      <c r="C14" s="5">
        <v>48</v>
      </c>
      <c r="D14" s="6">
        <f t="shared" si="0"/>
        <v>6932000.7000000002</v>
      </c>
      <c r="E14" s="6">
        <v>231066.69</v>
      </c>
      <c r="F14" s="7">
        <v>30</v>
      </c>
    </row>
    <row r="15" spans="1:255" x14ac:dyDescent="0.2">
      <c r="A15" s="141"/>
      <c r="B15" s="9" t="s">
        <v>165</v>
      </c>
      <c r="C15" s="5">
        <v>49</v>
      </c>
      <c r="D15" s="6">
        <f t="shared" si="0"/>
        <v>32167482.599999998</v>
      </c>
      <c r="E15" s="6">
        <v>139858.62</v>
      </c>
      <c r="F15" s="7">
        <v>230</v>
      </c>
    </row>
    <row r="16" spans="1:255" x14ac:dyDescent="0.2">
      <c r="A16" s="141"/>
      <c r="B16" s="9" t="s">
        <v>165</v>
      </c>
      <c r="C16" s="5">
        <v>50</v>
      </c>
      <c r="D16" s="6">
        <f t="shared" si="0"/>
        <v>16571390</v>
      </c>
      <c r="E16" s="6">
        <v>165713.9</v>
      </c>
      <c r="F16" s="7">
        <v>100</v>
      </c>
    </row>
    <row r="17" spans="1:6" x14ac:dyDescent="0.2">
      <c r="A17" s="141"/>
      <c r="B17" s="9" t="s">
        <v>165</v>
      </c>
      <c r="C17" s="5">
        <v>51</v>
      </c>
      <c r="D17" s="6">
        <f t="shared" si="0"/>
        <v>10262478</v>
      </c>
      <c r="E17" s="6">
        <v>205249.56</v>
      </c>
      <c r="F17" s="7">
        <v>50</v>
      </c>
    </row>
    <row r="18" spans="1:6" x14ac:dyDescent="0.2">
      <c r="A18" s="141"/>
      <c r="B18" s="9" t="s">
        <v>165</v>
      </c>
      <c r="C18" s="5">
        <v>58</v>
      </c>
      <c r="D18" s="6">
        <f t="shared" si="0"/>
        <v>24820801.5</v>
      </c>
      <c r="E18" s="6">
        <v>827360.05</v>
      </c>
      <c r="F18" s="7">
        <v>30</v>
      </c>
    </row>
    <row r="19" spans="1:6" x14ac:dyDescent="0.2">
      <c r="A19" s="141"/>
      <c r="B19" s="174" t="s">
        <v>166</v>
      </c>
      <c r="C19" s="174"/>
      <c r="D19" s="8">
        <f>D9+D10+D11+D12+D13+D14+D15+D16+D17+D18</f>
        <v>214543354.90000001</v>
      </c>
      <c r="E19" s="8">
        <f>E9+E10+E11+E12+E13+E14+E15+E16+E17+E18</f>
        <v>2640415.96</v>
      </c>
      <c r="F19" s="23">
        <f>F9+F10+F11+F12+F13+F14+F15+F16+F17+F18</f>
        <v>1030</v>
      </c>
    </row>
    <row r="20" spans="1:6" ht="15.75" customHeight="1" x14ac:dyDescent="0.2">
      <c r="A20" s="141"/>
      <c r="B20" s="179" t="s">
        <v>167</v>
      </c>
      <c r="C20" s="5">
        <v>77</v>
      </c>
      <c r="D20" s="6">
        <f t="shared" si="0"/>
        <v>3763656.18</v>
      </c>
      <c r="E20" s="6">
        <v>209092.01</v>
      </c>
      <c r="F20" s="7">
        <v>18</v>
      </c>
    </row>
    <row r="21" spans="1:6" x14ac:dyDescent="0.2">
      <c r="A21" s="141"/>
      <c r="B21" s="179"/>
      <c r="C21" s="5">
        <v>78</v>
      </c>
      <c r="D21" s="6">
        <f t="shared" si="0"/>
        <v>683616.3</v>
      </c>
      <c r="E21" s="6">
        <v>227872.1</v>
      </c>
      <c r="F21" s="7">
        <v>3</v>
      </c>
    </row>
    <row r="22" spans="1:6" x14ac:dyDescent="0.2">
      <c r="A22" s="141"/>
      <c r="B22" s="174" t="s">
        <v>168</v>
      </c>
      <c r="C22" s="174"/>
      <c r="D22" s="8">
        <f>SUM(D20:D21)</f>
        <v>4447272.4800000004</v>
      </c>
      <c r="E22" s="8">
        <f>SUM(E20:E21)</f>
        <v>436964.11</v>
      </c>
      <c r="F22" s="23">
        <f>SUM(F20:F21)</f>
        <v>21</v>
      </c>
    </row>
    <row r="23" spans="1:6" x14ac:dyDescent="0.2">
      <c r="A23" s="186" t="s">
        <v>169</v>
      </c>
      <c r="B23" s="187"/>
      <c r="C23" s="188"/>
      <c r="D23" s="28">
        <f>D8+D19+D22</f>
        <v>220504825.03</v>
      </c>
      <c r="E23" s="28">
        <f>E8+E19+E22</f>
        <v>3582112.6199999996</v>
      </c>
      <c r="F23" s="116">
        <f>F8+F19+F22</f>
        <v>1054</v>
      </c>
    </row>
    <row r="24" spans="1:6" ht="15.75" customHeight="1" x14ac:dyDescent="0.2">
      <c r="A24" s="152" t="s">
        <v>170</v>
      </c>
      <c r="B24" s="153" t="s">
        <v>171</v>
      </c>
      <c r="C24" s="5">
        <v>69</v>
      </c>
      <c r="D24" s="6">
        <f t="shared" ref="D24:D43" si="1">F24*E24</f>
        <v>6020179.5</v>
      </c>
      <c r="E24" s="6">
        <v>200672.65</v>
      </c>
      <c r="F24" s="7">
        <v>30</v>
      </c>
    </row>
    <row r="25" spans="1:6" x14ac:dyDescent="0.2">
      <c r="A25" s="152"/>
      <c r="B25" s="155"/>
      <c r="C25" s="5">
        <v>70</v>
      </c>
      <c r="D25" s="6">
        <f t="shared" si="1"/>
        <v>8256935.0999999996</v>
      </c>
      <c r="E25" s="6">
        <v>275231.17</v>
      </c>
      <c r="F25" s="7">
        <v>30</v>
      </c>
    </row>
    <row r="26" spans="1:6" x14ac:dyDescent="0.2">
      <c r="A26" s="152"/>
      <c r="B26" s="174" t="s">
        <v>172</v>
      </c>
      <c r="C26" s="174"/>
      <c r="D26" s="8">
        <f>SUM(D24:D25)</f>
        <v>14277114.6</v>
      </c>
      <c r="E26" s="8">
        <f>SUM(E24:E25)</f>
        <v>475903.81999999995</v>
      </c>
      <c r="F26" s="23">
        <f>SUM(F24:F25)</f>
        <v>60</v>
      </c>
    </row>
    <row r="27" spans="1:6" ht="15.75" customHeight="1" x14ac:dyDescent="0.2">
      <c r="A27" s="152"/>
      <c r="B27" s="90" t="s">
        <v>173</v>
      </c>
      <c r="C27" s="5">
        <v>20</v>
      </c>
      <c r="D27" s="6">
        <f t="shared" si="1"/>
        <v>18068826.75</v>
      </c>
      <c r="E27" s="6">
        <v>240917.69</v>
      </c>
      <c r="F27" s="7">
        <v>75</v>
      </c>
    </row>
    <row r="28" spans="1:6" x14ac:dyDescent="0.2">
      <c r="A28" s="152"/>
      <c r="B28" s="174" t="s">
        <v>174</v>
      </c>
      <c r="C28" s="174"/>
      <c r="D28" s="8">
        <f>D27</f>
        <v>18068826.75</v>
      </c>
      <c r="E28" s="8">
        <f>E27</f>
        <v>240917.69</v>
      </c>
      <c r="F28" s="23">
        <f>F27</f>
        <v>75</v>
      </c>
    </row>
    <row r="29" spans="1:6" x14ac:dyDescent="0.2">
      <c r="A29" s="152"/>
      <c r="B29" s="177" t="s">
        <v>175</v>
      </c>
      <c r="C29" s="5">
        <v>18</v>
      </c>
      <c r="D29" s="6">
        <f t="shared" si="1"/>
        <v>9440625</v>
      </c>
      <c r="E29" s="6">
        <v>314687.5</v>
      </c>
      <c r="F29" s="7">
        <v>30</v>
      </c>
    </row>
    <row r="30" spans="1:6" x14ac:dyDescent="0.2">
      <c r="A30" s="152"/>
      <c r="B30" s="178"/>
      <c r="C30" s="5">
        <v>19</v>
      </c>
      <c r="D30" s="6">
        <f t="shared" si="1"/>
        <v>1295925.6200000001</v>
      </c>
      <c r="E30" s="6">
        <v>647962.81000000006</v>
      </c>
      <c r="F30" s="7">
        <v>2</v>
      </c>
    </row>
    <row r="31" spans="1:6" x14ac:dyDescent="0.2">
      <c r="A31" s="152"/>
      <c r="B31" s="143" t="s">
        <v>176</v>
      </c>
      <c r="C31" s="164"/>
      <c r="D31" s="10">
        <f>D29+D30</f>
        <v>10736550.620000001</v>
      </c>
      <c r="E31" s="10">
        <f>E29+E30</f>
        <v>962650.31</v>
      </c>
      <c r="F31" s="117">
        <f>F29+F30</f>
        <v>32</v>
      </c>
    </row>
    <row r="32" spans="1:6" x14ac:dyDescent="0.2">
      <c r="A32" s="152"/>
      <c r="B32" s="179" t="s">
        <v>165</v>
      </c>
      <c r="C32" s="5">
        <v>43</v>
      </c>
      <c r="D32" s="6">
        <f t="shared" si="1"/>
        <v>37987482.600000001</v>
      </c>
      <c r="E32" s="6">
        <v>211041.57</v>
      </c>
      <c r="F32" s="7">
        <v>180</v>
      </c>
    </row>
    <row r="33" spans="1:6" x14ac:dyDescent="0.2">
      <c r="A33" s="152"/>
      <c r="B33" s="179"/>
      <c r="C33" s="5">
        <v>44</v>
      </c>
      <c r="D33" s="6">
        <f t="shared" si="1"/>
        <v>9697759.2000000011</v>
      </c>
      <c r="E33" s="6">
        <v>242443.98</v>
      </c>
      <c r="F33" s="7">
        <v>40</v>
      </c>
    </row>
    <row r="34" spans="1:6" x14ac:dyDescent="0.2">
      <c r="A34" s="152"/>
      <c r="B34" s="179"/>
      <c r="C34" s="5">
        <v>45</v>
      </c>
      <c r="D34" s="6">
        <f t="shared" si="1"/>
        <v>2731615.5</v>
      </c>
      <c r="E34" s="6">
        <v>273161.55</v>
      </c>
      <c r="F34" s="7">
        <v>10</v>
      </c>
    </row>
    <row r="35" spans="1:6" x14ac:dyDescent="0.2">
      <c r="A35" s="152"/>
      <c r="B35" s="179"/>
      <c r="C35" s="5">
        <v>46</v>
      </c>
      <c r="D35" s="6">
        <f t="shared" si="1"/>
        <v>28201095</v>
      </c>
      <c r="E35" s="6">
        <v>156672.75</v>
      </c>
      <c r="F35" s="7">
        <v>180</v>
      </c>
    </row>
    <row r="36" spans="1:6" x14ac:dyDescent="0.2">
      <c r="A36" s="152"/>
      <c r="B36" s="179"/>
      <c r="C36" s="5">
        <v>47</v>
      </c>
      <c r="D36" s="6">
        <f t="shared" si="1"/>
        <v>7513891.6000000006</v>
      </c>
      <c r="E36" s="6">
        <v>187847.29</v>
      </c>
      <c r="F36" s="7">
        <v>40</v>
      </c>
    </row>
    <row r="37" spans="1:6" x14ac:dyDescent="0.2">
      <c r="A37" s="152"/>
      <c r="B37" s="179"/>
      <c r="C37" s="5">
        <v>48</v>
      </c>
      <c r="D37" s="6">
        <f t="shared" si="1"/>
        <v>2310666.9</v>
      </c>
      <c r="E37" s="6">
        <v>231066.69</v>
      </c>
      <c r="F37" s="7">
        <v>10</v>
      </c>
    </row>
    <row r="38" spans="1:6" x14ac:dyDescent="0.2">
      <c r="A38" s="152"/>
      <c r="B38" s="179"/>
      <c r="C38" s="5">
        <v>49</v>
      </c>
      <c r="D38" s="6">
        <f t="shared" si="1"/>
        <v>8391517.1999999993</v>
      </c>
      <c r="E38" s="6">
        <v>139858.62</v>
      </c>
      <c r="F38" s="7">
        <v>60</v>
      </c>
    </row>
    <row r="39" spans="1:6" x14ac:dyDescent="0.2">
      <c r="A39" s="152"/>
      <c r="B39" s="179"/>
      <c r="C39" s="5">
        <v>50</v>
      </c>
      <c r="D39" s="6">
        <f t="shared" si="1"/>
        <v>3314278</v>
      </c>
      <c r="E39" s="6">
        <v>165713.9</v>
      </c>
      <c r="F39" s="7">
        <v>20</v>
      </c>
    </row>
    <row r="40" spans="1:6" x14ac:dyDescent="0.2">
      <c r="A40" s="152"/>
      <c r="B40" s="179"/>
      <c r="C40" s="5">
        <v>51</v>
      </c>
      <c r="D40" s="6">
        <f t="shared" si="1"/>
        <v>1026247.8</v>
      </c>
      <c r="E40" s="6">
        <v>205249.56</v>
      </c>
      <c r="F40" s="7">
        <v>5</v>
      </c>
    </row>
    <row r="41" spans="1:6" x14ac:dyDescent="0.2">
      <c r="A41" s="152"/>
      <c r="B41" s="179"/>
      <c r="C41" s="5">
        <v>55</v>
      </c>
      <c r="D41" s="6">
        <f t="shared" si="1"/>
        <v>3484862.1999999997</v>
      </c>
      <c r="E41" s="6">
        <v>174243.11</v>
      </c>
      <c r="F41" s="7">
        <v>20</v>
      </c>
    </row>
    <row r="42" spans="1:6" x14ac:dyDescent="0.2">
      <c r="A42" s="152"/>
      <c r="B42" s="179"/>
      <c r="C42" s="5">
        <v>57</v>
      </c>
      <c r="D42" s="6">
        <f t="shared" si="1"/>
        <v>7998711.8999999994</v>
      </c>
      <c r="E42" s="6">
        <v>266623.73</v>
      </c>
      <c r="F42" s="7">
        <v>30</v>
      </c>
    </row>
    <row r="43" spans="1:6" x14ac:dyDescent="0.2">
      <c r="A43" s="152"/>
      <c r="B43" s="179"/>
      <c r="C43" s="11">
        <v>58</v>
      </c>
      <c r="D43" s="6">
        <f t="shared" si="1"/>
        <v>8273600.5</v>
      </c>
      <c r="E43" s="6">
        <v>827360.05</v>
      </c>
      <c r="F43" s="7">
        <v>10</v>
      </c>
    </row>
    <row r="44" spans="1:6" x14ac:dyDescent="0.2">
      <c r="A44" s="152"/>
      <c r="B44" s="174" t="s">
        <v>166</v>
      </c>
      <c r="C44" s="174"/>
      <c r="D44" s="8">
        <f>SUM(D32:D43)</f>
        <v>120931728.40000002</v>
      </c>
      <c r="E44" s="8">
        <f>SUM(E32:E43)</f>
        <v>3081282.8</v>
      </c>
      <c r="F44" s="23">
        <f>SUM(F32:F43)</f>
        <v>605</v>
      </c>
    </row>
    <row r="45" spans="1:6" ht="15.75" customHeight="1" x14ac:dyDescent="0.2">
      <c r="A45" s="136" t="s">
        <v>177</v>
      </c>
      <c r="B45" s="170"/>
      <c r="C45" s="29"/>
      <c r="D45" s="30">
        <f>D26+D28+D31+D44</f>
        <v>164014220.37</v>
      </c>
      <c r="E45" s="30">
        <f>E26+E28+E31+E44</f>
        <v>4760754.62</v>
      </c>
      <c r="F45" s="118">
        <f>F26+F28+F31+F44</f>
        <v>772</v>
      </c>
    </row>
    <row r="46" spans="1:6" x14ac:dyDescent="0.2">
      <c r="A46" s="171" t="s">
        <v>134</v>
      </c>
      <c r="B46" s="173" t="s">
        <v>171</v>
      </c>
      <c r="C46" s="11">
        <v>67</v>
      </c>
      <c r="D46" s="6">
        <f t="shared" ref="D46:D71" si="2">F46*E46</f>
        <v>137888616.59999999</v>
      </c>
      <c r="E46" s="6">
        <v>170232.86</v>
      </c>
      <c r="F46" s="7">
        <v>810</v>
      </c>
    </row>
    <row r="47" spans="1:6" x14ac:dyDescent="0.2">
      <c r="A47" s="152"/>
      <c r="B47" s="173"/>
      <c r="C47" s="11">
        <v>68</v>
      </c>
      <c r="D47" s="6">
        <f t="shared" si="2"/>
        <v>98330103.200000003</v>
      </c>
      <c r="E47" s="6">
        <v>351178.94</v>
      </c>
      <c r="F47" s="7">
        <v>280</v>
      </c>
    </row>
    <row r="48" spans="1:6" x14ac:dyDescent="0.2">
      <c r="A48" s="152"/>
      <c r="B48" s="173"/>
      <c r="C48" s="11">
        <v>69</v>
      </c>
      <c r="D48" s="6">
        <f t="shared" si="2"/>
        <v>120403590</v>
      </c>
      <c r="E48" s="6">
        <v>200672.65</v>
      </c>
      <c r="F48" s="7">
        <v>600</v>
      </c>
    </row>
    <row r="49" spans="1:255" x14ac:dyDescent="0.2">
      <c r="A49" s="152"/>
      <c r="B49" s="173"/>
      <c r="C49" s="11">
        <v>70</v>
      </c>
      <c r="D49" s="6">
        <f t="shared" si="2"/>
        <v>41284675.5</v>
      </c>
      <c r="E49" s="6">
        <v>275231.17</v>
      </c>
      <c r="F49" s="7">
        <v>150</v>
      </c>
    </row>
    <row r="50" spans="1:255" x14ac:dyDescent="0.2">
      <c r="A50" s="152"/>
      <c r="B50" s="173"/>
      <c r="C50" s="11">
        <v>71</v>
      </c>
      <c r="D50" s="6">
        <f t="shared" si="2"/>
        <v>4205570.5999999996</v>
      </c>
      <c r="E50" s="6">
        <v>420557.06</v>
      </c>
      <c r="F50" s="7">
        <v>10</v>
      </c>
    </row>
    <row r="51" spans="1:255" x14ac:dyDescent="0.2">
      <c r="A51" s="152"/>
      <c r="B51" s="174" t="s">
        <v>172</v>
      </c>
      <c r="C51" s="174"/>
      <c r="D51" s="8">
        <f>SUM(D46:D50)</f>
        <v>402112555.90000004</v>
      </c>
      <c r="E51" s="8">
        <f>SUM(E46:E50)</f>
        <v>1417872.68</v>
      </c>
      <c r="F51" s="23">
        <f>SUM(F46:F50)</f>
        <v>1850</v>
      </c>
    </row>
    <row r="52" spans="1:255" ht="15.75" customHeight="1" x14ac:dyDescent="0.2">
      <c r="A52" s="152"/>
      <c r="B52" s="173" t="s">
        <v>178</v>
      </c>
      <c r="C52" s="11">
        <v>10</v>
      </c>
      <c r="D52" s="6">
        <f t="shared" si="2"/>
        <v>52737196.5</v>
      </c>
      <c r="E52" s="6">
        <v>703162.62</v>
      </c>
      <c r="F52" s="7">
        <v>75</v>
      </c>
    </row>
    <row r="53" spans="1:255" x14ac:dyDescent="0.2">
      <c r="A53" s="152"/>
      <c r="B53" s="173"/>
      <c r="C53" s="11">
        <v>11</v>
      </c>
      <c r="D53" s="6">
        <f t="shared" si="2"/>
        <v>39939994.600000001</v>
      </c>
      <c r="E53" s="6">
        <v>1996999.73</v>
      </c>
      <c r="F53" s="7">
        <v>20</v>
      </c>
    </row>
    <row r="54" spans="1:255" x14ac:dyDescent="0.2">
      <c r="A54" s="152"/>
      <c r="B54" s="174" t="s">
        <v>179</v>
      </c>
      <c r="C54" s="174"/>
      <c r="D54" s="8">
        <f>SUM(D52:D53)</f>
        <v>92677191.099999994</v>
      </c>
      <c r="E54" s="8">
        <f>SUM(E52:E53)</f>
        <v>2700162.35</v>
      </c>
      <c r="F54" s="23">
        <f>SUM(F52:F53)</f>
        <v>95</v>
      </c>
    </row>
    <row r="55" spans="1:255" ht="15.75" customHeight="1" x14ac:dyDescent="0.2">
      <c r="A55" s="152"/>
      <c r="B55" s="175" t="s">
        <v>180</v>
      </c>
      <c r="C55" s="11">
        <v>27</v>
      </c>
      <c r="D55" s="6">
        <f t="shared" si="2"/>
        <v>7210378.9999999991</v>
      </c>
      <c r="E55" s="6">
        <v>144207.57999999999</v>
      </c>
      <c r="F55" s="7">
        <v>50</v>
      </c>
    </row>
    <row r="56" spans="1:255" x14ac:dyDescent="0.2">
      <c r="A56" s="152"/>
      <c r="B56" s="175"/>
      <c r="C56" s="11">
        <v>28</v>
      </c>
      <c r="D56" s="6">
        <f t="shared" si="2"/>
        <v>254597.76000000001</v>
      </c>
      <c r="E56" s="6">
        <v>84865.919999999998</v>
      </c>
      <c r="F56" s="7">
        <v>3</v>
      </c>
    </row>
    <row r="57" spans="1:255" x14ac:dyDescent="0.2">
      <c r="A57" s="152"/>
      <c r="B57" s="175"/>
      <c r="C57" s="11">
        <v>29</v>
      </c>
      <c r="D57" s="6">
        <f t="shared" si="2"/>
        <v>2023592.16</v>
      </c>
      <c r="E57" s="6">
        <v>168632.68</v>
      </c>
      <c r="F57" s="7">
        <v>12</v>
      </c>
    </row>
    <row r="58" spans="1:255" x14ac:dyDescent="0.2">
      <c r="A58" s="152"/>
      <c r="B58" s="174" t="s">
        <v>181</v>
      </c>
      <c r="C58" s="174"/>
      <c r="D58" s="8">
        <f>SUM(D55:D57)</f>
        <v>9488568.9199999981</v>
      </c>
      <c r="E58" s="8">
        <f>SUM(E55:E57)</f>
        <v>397706.18</v>
      </c>
      <c r="F58" s="23">
        <f>SUM(F55:F57)</f>
        <v>65</v>
      </c>
    </row>
    <row r="59" spans="1:255" ht="15.75" customHeight="1" x14ac:dyDescent="0.2">
      <c r="A59" s="152"/>
      <c r="B59" s="175" t="s">
        <v>167</v>
      </c>
      <c r="C59" s="11">
        <v>77</v>
      </c>
      <c r="D59" s="6">
        <f t="shared" si="2"/>
        <v>4809116.2300000004</v>
      </c>
      <c r="E59" s="6">
        <v>209092.01</v>
      </c>
      <c r="F59" s="7">
        <v>23</v>
      </c>
    </row>
    <row r="60" spans="1:255" x14ac:dyDescent="0.2">
      <c r="A60" s="152"/>
      <c r="B60" s="175"/>
      <c r="C60" s="11">
        <v>78</v>
      </c>
      <c r="D60" s="6">
        <f t="shared" si="2"/>
        <v>455744.2</v>
      </c>
      <c r="E60" s="6">
        <v>227872.1</v>
      </c>
      <c r="F60" s="7">
        <v>2</v>
      </c>
    </row>
    <row r="61" spans="1:255" x14ac:dyDescent="0.2">
      <c r="A61" s="152"/>
      <c r="B61" s="89" t="s">
        <v>168</v>
      </c>
      <c r="C61" s="89"/>
      <c r="D61" s="8">
        <f>SUM(D59:D60)</f>
        <v>5264860.4300000006</v>
      </c>
      <c r="E61" s="8">
        <f>SUM(E59:E60)</f>
        <v>436964.11</v>
      </c>
      <c r="F61" s="23">
        <f>SUM(F59:F60)</f>
        <v>25</v>
      </c>
    </row>
    <row r="62" spans="1:255" x14ac:dyDescent="0.2">
      <c r="A62" s="152"/>
      <c r="B62" s="12" t="s">
        <v>182</v>
      </c>
      <c r="C62" s="11">
        <v>79</v>
      </c>
      <c r="D62" s="6">
        <f t="shared" si="2"/>
        <v>3166401.4000000004</v>
      </c>
      <c r="E62" s="6">
        <v>158320.07</v>
      </c>
      <c r="F62" s="7">
        <v>20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</row>
    <row r="63" spans="1:255" s="13" customFormat="1" x14ac:dyDescent="0.2">
      <c r="A63" s="152"/>
      <c r="B63" s="176" t="s">
        <v>183</v>
      </c>
      <c r="C63" s="176"/>
      <c r="D63" s="8">
        <f>D62</f>
        <v>3166401.4000000004</v>
      </c>
      <c r="E63" s="8">
        <f>E62</f>
        <v>158320.07</v>
      </c>
      <c r="F63" s="23">
        <f>F62</f>
        <v>20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</row>
    <row r="64" spans="1:255" ht="15.75" customHeight="1" x14ac:dyDescent="0.2">
      <c r="A64" s="152"/>
      <c r="B64" s="175" t="s">
        <v>184</v>
      </c>
      <c r="C64" s="11">
        <v>30</v>
      </c>
      <c r="D64" s="6">
        <f t="shared" si="2"/>
        <v>547665.09</v>
      </c>
      <c r="E64" s="6">
        <v>78237.87</v>
      </c>
      <c r="F64" s="7">
        <v>7</v>
      </c>
    </row>
    <row r="65" spans="1:6" x14ac:dyDescent="0.2">
      <c r="A65" s="152"/>
      <c r="B65" s="175"/>
      <c r="C65" s="11">
        <v>31</v>
      </c>
      <c r="D65" s="6">
        <f t="shared" si="2"/>
        <v>454166.2</v>
      </c>
      <c r="E65" s="6">
        <v>113541.55</v>
      </c>
      <c r="F65" s="7">
        <v>4</v>
      </c>
    </row>
    <row r="66" spans="1:6" ht="15.75" customHeight="1" x14ac:dyDescent="0.2">
      <c r="A66" s="152"/>
      <c r="B66" s="176" t="s">
        <v>185</v>
      </c>
      <c r="C66" s="176"/>
      <c r="D66" s="8">
        <f>D64+D65</f>
        <v>1001831.29</v>
      </c>
      <c r="E66" s="8">
        <f>E64+E65</f>
        <v>191779.41999999998</v>
      </c>
      <c r="F66" s="23">
        <f>F64+F65</f>
        <v>11</v>
      </c>
    </row>
    <row r="67" spans="1:6" ht="15.75" customHeight="1" x14ac:dyDescent="0.2">
      <c r="A67" s="152"/>
      <c r="B67" s="175" t="s">
        <v>186</v>
      </c>
      <c r="C67" s="11">
        <v>65</v>
      </c>
      <c r="D67" s="6">
        <f t="shared" si="2"/>
        <v>719827.68</v>
      </c>
      <c r="E67" s="6">
        <v>179956.92</v>
      </c>
      <c r="F67" s="7">
        <v>4</v>
      </c>
    </row>
    <row r="68" spans="1:6" x14ac:dyDescent="0.2">
      <c r="A68" s="152"/>
      <c r="B68" s="175"/>
      <c r="C68" s="11">
        <v>66</v>
      </c>
      <c r="D68" s="6">
        <f t="shared" si="2"/>
        <v>624693.43999999994</v>
      </c>
      <c r="E68" s="6">
        <v>312346.71999999997</v>
      </c>
      <c r="F68" s="7">
        <v>2</v>
      </c>
    </row>
    <row r="69" spans="1:6" x14ac:dyDescent="0.2">
      <c r="A69" s="152"/>
      <c r="B69" s="176" t="s">
        <v>187</v>
      </c>
      <c r="C69" s="176"/>
      <c r="D69" s="8">
        <f>SUM(D67:D68)</f>
        <v>1344521.12</v>
      </c>
      <c r="E69" s="8">
        <f>SUM(E67:E68)</f>
        <v>492303.64</v>
      </c>
      <c r="F69" s="23">
        <f>SUM(F67:F68)</f>
        <v>6</v>
      </c>
    </row>
    <row r="70" spans="1:6" x14ac:dyDescent="0.2">
      <c r="A70" s="152"/>
      <c r="B70" s="175" t="s">
        <v>188</v>
      </c>
      <c r="C70" s="11">
        <v>74</v>
      </c>
      <c r="D70" s="6">
        <f t="shared" si="2"/>
        <v>15838852.370000001</v>
      </c>
      <c r="E70" s="6">
        <v>120907.27</v>
      </c>
      <c r="F70" s="7">
        <v>131</v>
      </c>
    </row>
    <row r="71" spans="1:6" x14ac:dyDescent="0.2">
      <c r="A71" s="152"/>
      <c r="B71" s="175"/>
      <c r="C71" s="11">
        <v>75</v>
      </c>
      <c r="D71" s="6">
        <f t="shared" si="2"/>
        <v>1789458.2000000002</v>
      </c>
      <c r="E71" s="6">
        <v>178945.82</v>
      </c>
      <c r="F71" s="7">
        <v>10</v>
      </c>
    </row>
    <row r="72" spans="1:6" x14ac:dyDescent="0.2">
      <c r="A72" s="172"/>
      <c r="B72" s="176" t="s">
        <v>189</v>
      </c>
      <c r="C72" s="176"/>
      <c r="D72" s="8">
        <f>SUM(D70:D71)</f>
        <v>17628310.57</v>
      </c>
      <c r="E72" s="8">
        <f>SUM(E70:E71)</f>
        <v>299853.09000000003</v>
      </c>
      <c r="F72" s="23">
        <f>SUM(F70:F71)</f>
        <v>141</v>
      </c>
    </row>
    <row r="73" spans="1:6" x14ac:dyDescent="0.2">
      <c r="A73" s="31" t="s">
        <v>190</v>
      </c>
      <c r="B73" s="32"/>
      <c r="C73" s="33"/>
      <c r="D73" s="34">
        <f>D51+D54+D58+D61+D63+D66+D69+D72</f>
        <v>532684240.73000002</v>
      </c>
      <c r="E73" s="34">
        <f>E51+E54+E58+E61+E63+E66+E69+E72</f>
        <v>6094961.54</v>
      </c>
      <c r="F73" s="119">
        <f>F51+F54+F58+F61+F63+F66+F69+F72</f>
        <v>2213</v>
      </c>
    </row>
    <row r="74" spans="1:6" x14ac:dyDescent="0.2">
      <c r="A74" s="157" t="s">
        <v>191</v>
      </c>
      <c r="B74" s="91" t="s">
        <v>192</v>
      </c>
      <c r="C74" s="11">
        <v>5</v>
      </c>
      <c r="D74" s="6">
        <f t="shared" ref="D74:D80" si="3">F74*E74</f>
        <v>8088949.9199999999</v>
      </c>
      <c r="E74" s="6">
        <v>168519.79</v>
      </c>
      <c r="F74" s="7">
        <v>48</v>
      </c>
    </row>
    <row r="75" spans="1:6" x14ac:dyDescent="0.2">
      <c r="A75" s="147"/>
      <c r="B75" s="174" t="s">
        <v>193</v>
      </c>
      <c r="C75" s="174"/>
      <c r="D75" s="10">
        <f>D74</f>
        <v>8088949.9199999999</v>
      </c>
      <c r="E75" s="10">
        <f>E74</f>
        <v>168519.79</v>
      </c>
      <c r="F75" s="117">
        <f>F74</f>
        <v>48</v>
      </c>
    </row>
    <row r="76" spans="1:6" x14ac:dyDescent="0.2">
      <c r="A76" s="147"/>
      <c r="B76" s="91" t="s">
        <v>194</v>
      </c>
      <c r="C76" s="11">
        <v>6</v>
      </c>
      <c r="D76" s="6">
        <f t="shared" si="3"/>
        <v>4793139</v>
      </c>
      <c r="E76" s="6">
        <v>191725.56</v>
      </c>
      <c r="F76" s="7">
        <v>25</v>
      </c>
    </row>
    <row r="77" spans="1:6" x14ac:dyDescent="0.2">
      <c r="A77" s="147"/>
      <c r="B77" s="174" t="s">
        <v>195</v>
      </c>
      <c r="C77" s="174"/>
      <c r="D77" s="8">
        <f>D76</f>
        <v>4793139</v>
      </c>
      <c r="E77" s="8">
        <f>E76</f>
        <v>191725.56</v>
      </c>
      <c r="F77" s="23">
        <f>F76</f>
        <v>25</v>
      </c>
    </row>
    <row r="78" spans="1:6" x14ac:dyDescent="0.2">
      <c r="A78" s="147"/>
      <c r="B78" s="189" t="s">
        <v>163</v>
      </c>
      <c r="C78" s="11">
        <v>12</v>
      </c>
      <c r="D78" s="6">
        <f t="shared" si="3"/>
        <v>40072111.950000003</v>
      </c>
      <c r="E78" s="6">
        <v>205498.01</v>
      </c>
      <c r="F78" s="7">
        <v>195</v>
      </c>
    </row>
    <row r="79" spans="1:6" ht="15.75" customHeight="1" x14ac:dyDescent="0.2">
      <c r="A79" s="147"/>
      <c r="B79" s="189"/>
      <c r="C79" s="11">
        <v>14</v>
      </c>
      <c r="D79" s="6">
        <f t="shared" si="3"/>
        <v>2386365.7199999997</v>
      </c>
      <c r="E79" s="6">
        <v>198863.81</v>
      </c>
      <c r="F79" s="7">
        <v>12</v>
      </c>
    </row>
    <row r="80" spans="1:6" x14ac:dyDescent="0.2">
      <c r="A80" s="147"/>
      <c r="B80" s="189"/>
      <c r="C80" s="11">
        <v>16</v>
      </c>
      <c r="D80" s="6">
        <f t="shared" si="3"/>
        <v>18987188</v>
      </c>
      <c r="E80" s="6">
        <v>379743.76</v>
      </c>
      <c r="F80" s="7">
        <v>50</v>
      </c>
    </row>
    <row r="81" spans="1:6" x14ac:dyDescent="0.2">
      <c r="A81" s="147"/>
      <c r="B81" s="174" t="s">
        <v>164</v>
      </c>
      <c r="C81" s="174"/>
      <c r="D81" s="8">
        <f>D78+D79+D80</f>
        <v>61445665.670000002</v>
      </c>
      <c r="E81" s="8">
        <f>SUM(E78:F80)</f>
        <v>784362.58000000007</v>
      </c>
      <c r="F81" s="23">
        <f>SUM(F78:G80)</f>
        <v>257</v>
      </c>
    </row>
    <row r="82" spans="1:6" ht="15.75" customHeight="1" x14ac:dyDescent="0.2">
      <c r="A82" s="147"/>
      <c r="B82" s="92" t="s">
        <v>173</v>
      </c>
      <c r="C82" s="11">
        <v>23</v>
      </c>
      <c r="D82" s="6">
        <f>F82*E82</f>
        <v>7310070.75</v>
      </c>
      <c r="E82" s="6">
        <v>487338.05</v>
      </c>
      <c r="F82" s="7">
        <v>15</v>
      </c>
    </row>
    <row r="83" spans="1:6" x14ac:dyDescent="0.2">
      <c r="A83" s="147"/>
      <c r="B83" s="174" t="s">
        <v>174</v>
      </c>
      <c r="C83" s="174"/>
      <c r="D83" s="8">
        <f>D82</f>
        <v>7310070.75</v>
      </c>
      <c r="E83" s="8">
        <f>E82</f>
        <v>487338.05</v>
      </c>
      <c r="F83" s="23">
        <f>F82</f>
        <v>15</v>
      </c>
    </row>
    <row r="84" spans="1:6" x14ac:dyDescent="0.2">
      <c r="A84" s="147"/>
      <c r="B84" s="190" t="s">
        <v>180</v>
      </c>
      <c r="C84" s="11">
        <v>27</v>
      </c>
      <c r="D84" s="6">
        <f t="shared" ref="D84:D124" si="4">F84*E84</f>
        <v>1442075.7999999998</v>
      </c>
      <c r="E84" s="6">
        <v>144207.57999999999</v>
      </c>
      <c r="F84" s="7">
        <v>10</v>
      </c>
    </row>
    <row r="85" spans="1:6" x14ac:dyDescent="0.2">
      <c r="A85" s="147"/>
      <c r="B85" s="190"/>
      <c r="C85" s="11">
        <v>28</v>
      </c>
      <c r="D85" s="6">
        <f t="shared" si="4"/>
        <v>2545977.6</v>
      </c>
      <c r="E85" s="6">
        <v>84865.919999999998</v>
      </c>
      <c r="F85" s="7">
        <v>30</v>
      </c>
    </row>
    <row r="86" spans="1:6" x14ac:dyDescent="0.2">
      <c r="A86" s="147"/>
      <c r="B86" s="190"/>
      <c r="C86" s="11">
        <v>29</v>
      </c>
      <c r="D86" s="6">
        <f t="shared" si="4"/>
        <v>5058980.3999999994</v>
      </c>
      <c r="E86" s="6">
        <v>168632.68</v>
      </c>
      <c r="F86" s="7">
        <v>30</v>
      </c>
    </row>
    <row r="87" spans="1:6" x14ac:dyDescent="0.2">
      <c r="A87" s="147"/>
      <c r="B87" s="174" t="s">
        <v>181</v>
      </c>
      <c r="C87" s="174"/>
      <c r="D87" s="8">
        <f>D84+D85+D86</f>
        <v>9047033.7999999989</v>
      </c>
      <c r="E87" s="8">
        <f>E84+E85+E86</f>
        <v>397706.18</v>
      </c>
      <c r="F87" s="23">
        <f>F84+F85+F86</f>
        <v>70</v>
      </c>
    </row>
    <row r="88" spans="1:6" x14ac:dyDescent="0.2">
      <c r="A88" s="147"/>
      <c r="B88" s="167" t="s">
        <v>184</v>
      </c>
      <c r="C88" s="11">
        <v>30</v>
      </c>
      <c r="D88" s="6">
        <f t="shared" si="4"/>
        <v>5867840.25</v>
      </c>
      <c r="E88" s="6">
        <v>78237.87</v>
      </c>
      <c r="F88" s="7">
        <v>75</v>
      </c>
    </row>
    <row r="89" spans="1:6" x14ac:dyDescent="0.2">
      <c r="A89" s="147"/>
      <c r="B89" s="169"/>
      <c r="C89" s="11">
        <v>32</v>
      </c>
      <c r="D89" s="6">
        <f t="shared" si="4"/>
        <v>2760971.5</v>
      </c>
      <c r="E89" s="6">
        <v>110438.86</v>
      </c>
      <c r="F89" s="7">
        <v>25</v>
      </c>
    </row>
    <row r="90" spans="1:6" x14ac:dyDescent="0.2">
      <c r="A90" s="147"/>
      <c r="B90" s="174" t="s">
        <v>185</v>
      </c>
      <c r="C90" s="174"/>
      <c r="D90" s="8">
        <f>SUM(D88:D89)</f>
        <v>8628811.75</v>
      </c>
      <c r="E90" s="8">
        <f>SUM(E88:E89)</f>
        <v>188676.72999999998</v>
      </c>
      <c r="F90" s="23">
        <f>SUM(F88:F89)</f>
        <v>100</v>
      </c>
    </row>
    <row r="91" spans="1:6" x14ac:dyDescent="0.2">
      <c r="A91" s="147"/>
      <c r="B91" s="91" t="s">
        <v>196</v>
      </c>
      <c r="C91" s="11">
        <v>42</v>
      </c>
      <c r="D91" s="6">
        <f t="shared" si="4"/>
        <v>10245346.199999999</v>
      </c>
      <c r="E91" s="6">
        <v>170755.77</v>
      </c>
      <c r="F91" s="7">
        <v>60</v>
      </c>
    </row>
    <row r="92" spans="1:6" x14ac:dyDescent="0.2">
      <c r="A92" s="147"/>
      <c r="B92" s="174" t="s">
        <v>197</v>
      </c>
      <c r="C92" s="174"/>
      <c r="D92" s="8">
        <f>D91</f>
        <v>10245346.199999999</v>
      </c>
      <c r="E92" s="8">
        <f>E91</f>
        <v>170755.77</v>
      </c>
      <c r="F92" s="23">
        <f>F91</f>
        <v>60</v>
      </c>
    </row>
    <row r="93" spans="1:6" x14ac:dyDescent="0.2">
      <c r="A93" s="147"/>
      <c r="B93" s="15" t="s">
        <v>165</v>
      </c>
      <c r="C93" s="11">
        <v>43</v>
      </c>
      <c r="D93" s="6">
        <f t="shared" si="4"/>
        <v>40097898.300000004</v>
      </c>
      <c r="E93" s="6">
        <v>211041.57</v>
      </c>
      <c r="F93" s="7">
        <v>190</v>
      </c>
    </row>
    <row r="94" spans="1:6" x14ac:dyDescent="0.2">
      <c r="A94" s="147"/>
      <c r="B94" s="16"/>
      <c r="C94" s="11">
        <v>44</v>
      </c>
      <c r="D94" s="6">
        <f t="shared" si="4"/>
        <v>25456617.900000002</v>
      </c>
      <c r="E94" s="6">
        <v>242443.98</v>
      </c>
      <c r="F94" s="7">
        <v>105</v>
      </c>
    </row>
    <row r="95" spans="1:6" x14ac:dyDescent="0.2">
      <c r="A95" s="147"/>
      <c r="B95" s="16"/>
      <c r="C95" s="11">
        <v>45</v>
      </c>
      <c r="D95" s="6">
        <f t="shared" si="4"/>
        <v>10926462</v>
      </c>
      <c r="E95" s="6">
        <v>273161.55</v>
      </c>
      <c r="F95" s="7">
        <v>40</v>
      </c>
    </row>
    <row r="96" spans="1:6" x14ac:dyDescent="0.2">
      <c r="A96" s="147"/>
      <c r="B96" s="16"/>
      <c r="C96" s="11">
        <v>46</v>
      </c>
      <c r="D96" s="6">
        <f t="shared" si="4"/>
        <v>38384823.75</v>
      </c>
      <c r="E96" s="6">
        <v>156672.75</v>
      </c>
      <c r="F96" s="7">
        <v>245</v>
      </c>
    </row>
    <row r="97" spans="1:6" x14ac:dyDescent="0.2">
      <c r="A97" s="147"/>
      <c r="B97" s="16"/>
      <c r="C97" s="11">
        <v>47</v>
      </c>
      <c r="D97" s="6">
        <f t="shared" si="4"/>
        <v>19536118.16</v>
      </c>
      <c r="E97" s="6">
        <v>187847.29</v>
      </c>
      <c r="F97" s="7">
        <v>104</v>
      </c>
    </row>
    <row r="98" spans="1:6" x14ac:dyDescent="0.2">
      <c r="A98" s="147"/>
      <c r="B98" s="16"/>
      <c r="C98" s="11">
        <v>48</v>
      </c>
      <c r="D98" s="6">
        <f t="shared" si="4"/>
        <v>8087334.1500000004</v>
      </c>
      <c r="E98" s="6">
        <v>231066.69</v>
      </c>
      <c r="F98" s="7">
        <v>35</v>
      </c>
    </row>
    <row r="99" spans="1:6" x14ac:dyDescent="0.2">
      <c r="A99" s="147"/>
      <c r="B99" s="16"/>
      <c r="C99" s="11">
        <v>49</v>
      </c>
      <c r="D99" s="6">
        <f t="shared" si="4"/>
        <v>7971941.3399999999</v>
      </c>
      <c r="E99" s="6">
        <v>139858.62</v>
      </c>
      <c r="F99" s="7">
        <v>57</v>
      </c>
    </row>
    <row r="100" spans="1:6" x14ac:dyDescent="0.2">
      <c r="A100" s="147"/>
      <c r="B100" s="16"/>
      <c r="C100" s="11">
        <v>50</v>
      </c>
      <c r="D100" s="6">
        <f t="shared" si="4"/>
        <v>6959983.7999999998</v>
      </c>
      <c r="E100" s="6">
        <v>165713.9</v>
      </c>
      <c r="F100" s="7">
        <v>42</v>
      </c>
    </row>
    <row r="101" spans="1:6" x14ac:dyDescent="0.2">
      <c r="A101" s="147"/>
      <c r="B101" s="16"/>
      <c r="C101" s="11">
        <v>51</v>
      </c>
      <c r="D101" s="6">
        <f t="shared" si="4"/>
        <v>4310240.76</v>
      </c>
      <c r="E101" s="6">
        <v>205249.56</v>
      </c>
      <c r="F101" s="7">
        <v>21</v>
      </c>
    </row>
    <row r="102" spans="1:6" ht="15.75" customHeight="1" x14ac:dyDescent="0.2">
      <c r="A102" s="147"/>
      <c r="B102" s="16"/>
      <c r="C102" s="11">
        <v>52</v>
      </c>
      <c r="D102" s="6">
        <f t="shared" si="4"/>
        <v>52603197.400000006</v>
      </c>
      <c r="E102" s="6">
        <v>290625.40000000002</v>
      </c>
      <c r="F102" s="7">
        <v>181</v>
      </c>
    </row>
    <row r="103" spans="1:6" x14ac:dyDescent="0.2">
      <c r="A103" s="147"/>
      <c r="B103" s="16"/>
      <c r="C103" s="11">
        <v>53</v>
      </c>
      <c r="D103" s="6">
        <f t="shared" si="4"/>
        <v>81083942.400000006</v>
      </c>
      <c r="E103" s="6">
        <v>316734.15000000002</v>
      </c>
      <c r="F103" s="7">
        <v>256</v>
      </c>
    </row>
    <row r="104" spans="1:6" x14ac:dyDescent="0.2">
      <c r="A104" s="147"/>
      <c r="B104" s="16"/>
      <c r="C104" s="11">
        <v>54</v>
      </c>
      <c r="D104" s="6">
        <f t="shared" si="4"/>
        <v>46226379.079999998</v>
      </c>
      <c r="E104" s="6">
        <v>347566.76</v>
      </c>
      <c r="F104" s="7">
        <v>133</v>
      </c>
    </row>
    <row r="105" spans="1:6" x14ac:dyDescent="0.2">
      <c r="A105" s="147"/>
      <c r="B105" s="16"/>
      <c r="C105" s="11">
        <v>55</v>
      </c>
      <c r="D105" s="6">
        <f t="shared" si="4"/>
        <v>21780388.75</v>
      </c>
      <c r="E105" s="6">
        <v>174243.11</v>
      </c>
      <c r="F105" s="7">
        <v>125</v>
      </c>
    </row>
    <row r="106" spans="1:6" x14ac:dyDescent="0.2">
      <c r="A106" s="147"/>
      <c r="B106" s="16"/>
      <c r="C106" s="11">
        <v>57</v>
      </c>
      <c r="D106" s="6">
        <f t="shared" si="4"/>
        <v>73321525.75</v>
      </c>
      <c r="E106" s="6">
        <v>266623.73</v>
      </c>
      <c r="F106" s="7">
        <v>275</v>
      </c>
    </row>
    <row r="107" spans="1:6" ht="15.75" customHeight="1" x14ac:dyDescent="0.2">
      <c r="A107" s="147"/>
      <c r="B107" s="16"/>
      <c r="C107" s="11">
        <v>58</v>
      </c>
      <c r="D107" s="6">
        <f t="shared" si="4"/>
        <v>23993441.450000003</v>
      </c>
      <c r="E107" s="6">
        <v>827360.05</v>
      </c>
      <c r="F107" s="7">
        <v>29</v>
      </c>
    </row>
    <row r="108" spans="1:6" x14ac:dyDescent="0.2">
      <c r="A108" s="147"/>
      <c r="B108" s="16"/>
      <c r="C108" s="11">
        <v>59</v>
      </c>
      <c r="D108" s="6">
        <f t="shared" si="4"/>
        <v>47018229</v>
      </c>
      <c r="E108" s="6">
        <v>470182.29</v>
      </c>
      <c r="F108" s="7">
        <v>100</v>
      </c>
    </row>
    <row r="109" spans="1:6" x14ac:dyDescent="0.2">
      <c r="A109" s="147"/>
      <c r="B109" s="16"/>
      <c r="C109" s="11">
        <v>60</v>
      </c>
      <c r="D109" s="6">
        <f t="shared" si="4"/>
        <v>12032199</v>
      </c>
      <c r="E109" s="6">
        <v>401073.3</v>
      </c>
      <c r="F109" s="7">
        <v>30</v>
      </c>
    </row>
    <row r="110" spans="1:6" x14ac:dyDescent="0.2">
      <c r="A110" s="147"/>
      <c r="B110" s="16"/>
      <c r="C110" s="11">
        <v>61</v>
      </c>
      <c r="D110" s="6">
        <f t="shared" si="4"/>
        <v>2388221.88</v>
      </c>
      <c r="E110" s="6">
        <v>597055.47</v>
      </c>
      <c r="F110" s="7">
        <v>4</v>
      </c>
    </row>
    <row r="111" spans="1:6" x14ac:dyDescent="0.2">
      <c r="A111" s="147"/>
      <c r="B111" s="93"/>
      <c r="C111" s="11">
        <v>62</v>
      </c>
      <c r="D111" s="6">
        <f t="shared" si="4"/>
        <v>3900233.04</v>
      </c>
      <c r="E111" s="6">
        <v>650038.84</v>
      </c>
      <c r="F111" s="7">
        <v>6</v>
      </c>
    </row>
    <row r="112" spans="1:6" x14ac:dyDescent="0.2">
      <c r="A112" s="147"/>
      <c r="B112" s="143" t="s">
        <v>166</v>
      </c>
      <c r="C112" s="144"/>
      <c r="D112" s="14">
        <f>SUM(D93:D111)</f>
        <v>526079177.91000003</v>
      </c>
      <c r="E112" s="14">
        <f>SUM(E93:E111)</f>
        <v>6154559.0099999988</v>
      </c>
      <c r="F112" s="120">
        <f>SUM(F93:F111)</f>
        <v>1978</v>
      </c>
    </row>
    <row r="113" spans="1:255" x14ac:dyDescent="0.2">
      <c r="A113" s="147"/>
      <c r="B113" s="189" t="s">
        <v>171</v>
      </c>
      <c r="C113" s="11">
        <v>67</v>
      </c>
      <c r="D113" s="6">
        <f t="shared" si="4"/>
        <v>11916300.199999999</v>
      </c>
      <c r="E113" s="6">
        <v>170232.86</v>
      </c>
      <c r="F113" s="7">
        <v>70</v>
      </c>
    </row>
    <row r="114" spans="1:255" x14ac:dyDescent="0.2">
      <c r="A114" s="147"/>
      <c r="B114" s="189"/>
      <c r="C114" s="11">
        <v>68</v>
      </c>
      <c r="D114" s="6">
        <f t="shared" si="4"/>
        <v>702357.88</v>
      </c>
      <c r="E114" s="6">
        <v>351178.94</v>
      </c>
      <c r="F114" s="7">
        <v>2</v>
      </c>
    </row>
    <row r="115" spans="1:255" ht="15.75" customHeight="1" x14ac:dyDescent="0.2">
      <c r="A115" s="147"/>
      <c r="B115" s="189"/>
      <c r="C115" s="11">
        <v>69</v>
      </c>
      <c r="D115" s="6">
        <f t="shared" si="4"/>
        <v>60201795</v>
      </c>
      <c r="E115" s="6">
        <v>200672.65</v>
      </c>
      <c r="F115" s="7">
        <v>300</v>
      </c>
    </row>
    <row r="116" spans="1:255" x14ac:dyDescent="0.2">
      <c r="A116" s="147"/>
      <c r="B116" s="189"/>
      <c r="C116" s="11">
        <v>70</v>
      </c>
      <c r="D116" s="6">
        <f t="shared" si="4"/>
        <v>123854026.5</v>
      </c>
      <c r="E116" s="6">
        <v>275231.17</v>
      </c>
      <c r="F116" s="7">
        <v>450</v>
      </c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17"/>
      <c r="ER116" s="17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17"/>
      <c r="FG116" s="17"/>
      <c r="FH116" s="17"/>
      <c r="FI116" s="17"/>
      <c r="FJ116" s="17"/>
      <c r="FK116" s="17"/>
      <c r="FL116" s="17"/>
      <c r="FM116" s="17"/>
      <c r="FN116" s="17"/>
      <c r="FO116" s="17"/>
      <c r="FP116" s="17"/>
      <c r="FQ116" s="17"/>
      <c r="FR116" s="17"/>
      <c r="FS116" s="17"/>
      <c r="FT116" s="17"/>
      <c r="FU116" s="17"/>
      <c r="FV116" s="17"/>
      <c r="FW116" s="17"/>
      <c r="FX116" s="17"/>
      <c r="FY116" s="17"/>
      <c r="FZ116" s="17"/>
      <c r="GA116" s="17"/>
      <c r="GB116" s="17"/>
      <c r="GC116" s="17"/>
      <c r="GD116" s="17"/>
      <c r="GE116" s="17"/>
      <c r="GF116" s="17"/>
      <c r="GG116" s="17"/>
      <c r="GH116" s="17"/>
      <c r="GI116" s="17"/>
      <c r="GJ116" s="17"/>
      <c r="GK116" s="17"/>
      <c r="GL116" s="17"/>
      <c r="GM116" s="17"/>
      <c r="GN116" s="17"/>
      <c r="GO116" s="17"/>
      <c r="GP116" s="17"/>
      <c r="GQ116" s="17"/>
      <c r="GR116" s="17"/>
      <c r="GS116" s="17"/>
      <c r="GT116" s="17"/>
      <c r="GU116" s="17"/>
      <c r="GV116" s="17"/>
      <c r="GW116" s="17"/>
      <c r="GX116" s="17"/>
      <c r="GY116" s="17"/>
      <c r="GZ116" s="17"/>
      <c r="HA116" s="17"/>
      <c r="HB116" s="17"/>
      <c r="HC116" s="17"/>
      <c r="HD116" s="17"/>
      <c r="HE116" s="17"/>
      <c r="HF116" s="17"/>
      <c r="HG116" s="17"/>
      <c r="HH116" s="17"/>
      <c r="HI116" s="17"/>
      <c r="HJ116" s="17"/>
      <c r="HK116" s="17"/>
      <c r="HL116" s="17"/>
      <c r="HM116" s="17"/>
      <c r="HN116" s="17"/>
      <c r="HO116" s="17"/>
      <c r="HP116" s="17"/>
      <c r="HQ116" s="17"/>
      <c r="HR116" s="17"/>
      <c r="HS116" s="17"/>
      <c r="HT116" s="17"/>
      <c r="HU116" s="17"/>
      <c r="HV116" s="17"/>
      <c r="HW116" s="17"/>
      <c r="HX116" s="17"/>
      <c r="HY116" s="17"/>
      <c r="HZ116" s="17"/>
      <c r="IA116" s="17"/>
      <c r="IB116" s="17"/>
      <c r="IC116" s="17"/>
      <c r="ID116" s="17"/>
      <c r="IE116" s="17"/>
      <c r="IF116" s="17"/>
      <c r="IG116" s="17"/>
      <c r="IH116" s="17"/>
      <c r="II116" s="17"/>
      <c r="IJ116" s="17"/>
      <c r="IK116" s="17"/>
      <c r="IL116" s="17"/>
      <c r="IM116" s="17"/>
      <c r="IN116" s="17"/>
      <c r="IO116" s="17"/>
      <c r="IP116" s="17"/>
      <c r="IQ116" s="17"/>
      <c r="IR116" s="17"/>
      <c r="IS116" s="17"/>
      <c r="IT116" s="17"/>
      <c r="IU116" s="17"/>
    </row>
    <row r="117" spans="1:255" s="17" customFormat="1" ht="15.75" customHeight="1" x14ac:dyDescent="0.2">
      <c r="A117" s="147"/>
      <c r="B117" s="143" t="s">
        <v>172</v>
      </c>
      <c r="C117" s="144"/>
      <c r="D117" s="18">
        <f>SUM(D113:D116)</f>
        <v>196674479.57999998</v>
      </c>
      <c r="E117" s="18">
        <f>SUM(E113:E116)</f>
        <v>997315.61999999988</v>
      </c>
      <c r="F117" s="121">
        <f>SUM(F113:F116)</f>
        <v>822</v>
      </c>
    </row>
    <row r="118" spans="1:255" s="17" customFormat="1" x14ac:dyDescent="0.2">
      <c r="A118" s="147"/>
      <c r="B118" s="167" t="s">
        <v>188</v>
      </c>
      <c r="C118" s="11">
        <v>74</v>
      </c>
      <c r="D118" s="6">
        <f t="shared" si="4"/>
        <v>25995063.050000001</v>
      </c>
      <c r="E118" s="6">
        <v>120907.27</v>
      </c>
      <c r="F118" s="7">
        <v>215</v>
      </c>
    </row>
    <row r="119" spans="1:255" s="17" customFormat="1" x14ac:dyDescent="0.2">
      <c r="A119" s="147"/>
      <c r="B119" s="168"/>
      <c r="C119" s="11">
        <v>75</v>
      </c>
      <c r="D119" s="6">
        <f t="shared" si="4"/>
        <v>3578916.4000000004</v>
      </c>
      <c r="E119" s="6">
        <v>178945.82</v>
      </c>
      <c r="F119" s="7">
        <v>20</v>
      </c>
    </row>
    <row r="120" spans="1:255" s="17" customFormat="1" x14ac:dyDescent="0.2">
      <c r="A120" s="147"/>
      <c r="B120" s="143" t="s">
        <v>189</v>
      </c>
      <c r="C120" s="144"/>
      <c r="D120" s="8">
        <f>SUM(D118:D119)</f>
        <v>29573979.450000003</v>
      </c>
      <c r="E120" s="8">
        <f>SUM(E118:E119)</f>
        <v>299853.09000000003</v>
      </c>
      <c r="F120" s="23">
        <f>SUM(F118:F119)</f>
        <v>235</v>
      </c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2"/>
    </row>
    <row r="121" spans="1:255" ht="15.75" customHeight="1" x14ac:dyDescent="0.2">
      <c r="A121" s="147"/>
      <c r="B121" s="167" t="s">
        <v>167</v>
      </c>
      <c r="C121" s="11">
        <v>77</v>
      </c>
      <c r="D121" s="6">
        <f t="shared" si="4"/>
        <v>8363680.4000000004</v>
      </c>
      <c r="E121" s="6">
        <v>209092.01</v>
      </c>
      <c r="F121" s="7">
        <v>40</v>
      </c>
    </row>
    <row r="122" spans="1:255" x14ac:dyDescent="0.2">
      <c r="A122" s="147"/>
      <c r="B122" s="169"/>
      <c r="C122" s="11">
        <v>78</v>
      </c>
      <c r="D122" s="6">
        <f t="shared" si="4"/>
        <v>3418081.5</v>
      </c>
      <c r="E122" s="6">
        <v>227872.1</v>
      </c>
      <c r="F122" s="7">
        <v>15</v>
      </c>
    </row>
    <row r="123" spans="1:255" x14ac:dyDescent="0.2">
      <c r="A123" s="147"/>
      <c r="B123" s="143" t="s">
        <v>168</v>
      </c>
      <c r="C123" s="144"/>
      <c r="D123" s="8">
        <f>SUM(D121:D122)</f>
        <v>11781761.9</v>
      </c>
      <c r="E123" s="8">
        <f>SUM(E121:E122)</f>
        <v>436964.11</v>
      </c>
      <c r="F123" s="23">
        <f>SUM(F121:F122)</f>
        <v>55</v>
      </c>
    </row>
    <row r="124" spans="1:255" x14ac:dyDescent="0.2">
      <c r="A124" s="147"/>
      <c r="B124" s="91" t="s">
        <v>198</v>
      </c>
      <c r="C124" s="11">
        <v>80</v>
      </c>
      <c r="D124" s="6">
        <f t="shared" si="4"/>
        <v>5827700.5</v>
      </c>
      <c r="E124" s="6">
        <v>233108.02</v>
      </c>
      <c r="F124" s="7">
        <v>25</v>
      </c>
    </row>
    <row r="125" spans="1:255" ht="15.75" customHeight="1" x14ac:dyDescent="0.2">
      <c r="A125" s="158"/>
      <c r="B125" s="143" t="s">
        <v>199</v>
      </c>
      <c r="C125" s="144"/>
      <c r="D125" s="8">
        <f>SUM(D124)</f>
        <v>5827700.5</v>
      </c>
      <c r="E125" s="8">
        <f>SUM(E124)</f>
        <v>233108.02</v>
      </c>
      <c r="F125" s="23">
        <f>SUM(F124)</f>
        <v>25</v>
      </c>
    </row>
    <row r="126" spans="1:255" x14ac:dyDescent="0.2">
      <c r="A126" s="31" t="s">
        <v>200</v>
      </c>
      <c r="B126" s="35"/>
      <c r="C126" s="35"/>
      <c r="D126" s="36">
        <f>D75+D77+D81+D83+D87+D90+D92+D112+D117+D120+D123+D125</f>
        <v>879496116.42999995</v>
      </c>
      <c r="E126" s="36">
        <f>E75+E77+E81+E83+E87+E90+E92+E112+E117+E120+E123+E125</f>
        <v>10510884.509999996</v>
      </c>
      <c r="F126" s="122">
        <f>F75+F77+F81+F83+F87+F90+F92+F112+F117+F120+F123+F125</f>
        <v>3690</v>
      </c>
    </row>
    <row r="127" spans="1:255" ht="15.75" customHeight="1" x14ac:dyDescent="0.2">
      <c r="A127" s="157" t="s">
        <v>201</v>
      </c>
      <c r="B127" s="153" t="s">
        <v>175</v>
      </c>
      <c r="C127" s="11">
        <v>18</v>
      </c>
      <c r="D127" s="6">
        <f>F127*E127</f>
        <v>18881250</v>
      </c>
      <c r="E127" s="6">
        <v>314687.5</v>
      </c>
      <c r="F127" s="7">
        <v>60</v>
      </c>
    </row>
    <row r="128" spans="1:255" x14ac:dyDescent="0.2">
      <c r="A128" s="147"/>
      <c r="B128" s="155"/>
      <c r="C128" s="11">
        <v>19</v>
      </c>
      <c r="D128" s="6">
        <f>F128*E128</f>
        <v>12959256.200000001</v>
      </c>
      <c r="E128" s="6">
        <v>647962.81000000006</v>
      </c>
      <c r="F128" s="7">
        <v>20</v>
      </c>
    </row>
    <row r="129" spans="1:6" x14ac:dyDescent="0.2">
      <c r="A129" s="158"/>
      <c r="B129" s="143" t="s">
        <v>176</v>
      </c>
      <c r="C129" s="144"/>
      <c r="D129" s="8">
        <f>D127+D128</f>
        <v>31840506.200000003</v>
      </c>
      <c r="E129" s="8">
        <f>E127+E128</f>
        <v>962650.31</v>
      </c>
      <c r="F129" s="23">
        <f>F127+F128</f>
        <v>80</v>
      </c>
    </row>
    <row r="130" spans="1:6" x14ac:dyDescent="0.2">
      <c r="A130" s="31" t="s">
        <v>202</v>
      </c>
      <c r="B130" s="31"/>
      <c r="C130" s="31"/>
      <c r="D130" s="37">
        <f>D129</f>
        <v>31840506.200000003</v>
      </c>
      <c r="E130" s="37">
        <f>E129</f>
        <v>962650.31</v>
      </c>
      <c r="F130" s="123">
        <f>F129</f>
        <v>80</v>
      </c>
    </row>
    <row r="131" spans="1:6" x14ac:dyDescent="0.2">
      <c r="A131" s="147" t="s">
        <v>203</v>
      </c>
      <c r="B131" s="153" t="s">
        <v>175</v>
      </c>
      <c r="C131" s="11">
        <v>18</v>
      </c>
      <c r="D131" s="6">
        <f>F131*E131</f>
        <v>15734375</v>
      </c>
      <c r="E131" s="6">
        <v>314687.5</v>
      </c>
      <c r="F131" s="7">
        <v>50</v>
      </c>
    </row>
    <row r="132" spans="1:6" x14ac:dyDescent="0.2">
      <c r="A132" s="147"/>
      <c r="B132" s="155"/>
      <c r="C132" s="11">
        <v>19</v>
      </c>
      <c r="D132" s="6">
        <f>F132*E132</f>
        <v>3239814.0500000003</v>
      </c>
      <c r="E132" s="6">
        <v>647962.81000000006</v>
      </c>
      <c r="F132" s="7">
        <v>5</v>
      </c>
    </row>
    <row r="133" spans="1:6" ht="15.75" customHeight="1" x14ac:dyDescent="0.2">
      <c r="A133" s="147"/>
      <c r="B133" s="143" t="s">
        <v>176</v>
      </c>
      <c r="C133" s="144"/>
      <c r="D133" s="8">
        <f>D131+D132</f>
        <v>18974189.050000001</v>
      </c>
      <c r="E133" s="8">
        <f>E131+E132</f>
        <v>962650.31</v>
      </c>
      <c r="F133" s="23">
        <f>F131+F132</f>
        <v>55</v>
      </c>
    </row>
    <row r="134" spans="1:6" x14ac:dyDescent="0.2">
      <c r="A134" s="31" t="s">
        <v>204</v>
      </c>
      <c r="B134" s="38"/>
      <c r="C134" s="39"/>
      <c r="D134" s="40">
        <f>D133</f>
        <v>18974189.050000001</v>
      </c>
      <c r="E134" s="40">
        <f>E133</f>
        <v>962650.31</v>
      </c>
      <c r="F134" s="46">
        <f>F133</f>
        <v>55</v>
      </c>
    </row>
    <row r="135" spans="1:6" x14ac:dyDescent="0.2">
      <c r="A135" s="157" t="s">
        <v>205</v>
      </c>
      <c r="B135" s="159" t="s">
        <v>206</v>
      </c>
      <c r="C135" s="11">
        <v>1</v>
      </c>
      <c r="D135" s="6">
        <f>F135*E135</f>
        <v>11519215.4</v>
      </c>
      <c r="E135" s="6">
        <v>164560.22</v>
      </c>
      <c r="F135" s="7">
        <v>70</v>
      </c>
    </row>
    <row r="136" spans="1:6" x14ac:dyDescent="0.2">
      <c r="A136" s="147"/>
      <c r="B136" s="160"/>
      <c r="C136" s="11">
        <v>2</v>
      </c>
      <c r="D136" s="6">
        <f>F136*E136</f>
        <v>5041540.3999999994</v>
      </c>
      <c r="E136" s="6">
        <v>252077.02</v>
      </c>
      <c r="F136" s="7">
        <v>20</v>
      </c>
    </row>
    <row r="137" spans="1:6" x14ac:dyDescent="0.2">
      <c r="A137" s="147"/>
      <c r="B137" s="143" t="s">
        <v>207</v>
      </c>
      <c r="C137" s="144"/>
      <c r="D137" s="8">
        <f>D135+D136</f>
        <v>16560755.800000001</v>
      </c>
      <c r="E137" s="8">
        <f>E135+E136</f>
        <v>416637.24</v>
      </c>
      <c r="F137" s="23">
        <f>F135+F136</f>
        <v>90</v>
      </c>
    </row>
    <row r="138" spans="1:6" x14ac:dyDescent="0.2">
      <c r="A138" s="147"/>
      <c r="B138" s="159" t="s">
        <v>208</v>
      </c>
      <c r="C138" s="11">
        <v>18</v>
      </c>
      <c r="D138" s="6">
        <f>F138*E138</f>
        <v>47203125</v>
      </c>
      <c r="E138" s="6">
        <v>314687.5</v>
      </c>
      <c r="F138" s="7">
        <v>150</v>
      </c>
    </row>
    <row r="139" spans="1:6" x14ac:dyDescent="0.2">
      <c r="A139" s="147"/>
      <c r="B139" s="161"/>
      <c r="C139" s="11">
        <v>19</v>
      </c>
      <c r="D139" s="6">
        <f>F139*E139</f>
        <v>25918512.400000002</v>
      </c>
      <c r="E139" s="6">
        <v>647962.81000000006</v>
      </c>
      <c r="F139" s="7">
        <v>40</v>
      </c>
    </row>
    <row r="140" spans="1:6" ht="15.75" customHeight="1" x14ac:dyDescent="0.2">
      <c r="A140" s="147"/>
      <c r="B140" s="143" t="s">
        <v>209</v>
      </c>
      <c r="C140" s="144"/>
      <c r="D140" s="8">
        <f>D138+D139</f>
        <v>73121637.400000006</v>
      </c>
      <c r="E140" s="8">
        <f>E138+E139</f>
        <v>962650.31</v>
      </c>
      <c r="F140" s="23">
        <f>F138+F139</f>
        <v>190</v>
      </c>
    </row>
    <row r="141" spans="1:6" ht="15.75" customHeight="1" x14ac:dyDescent="0.2">
      <c r="A141" s="147"/>
      <c r="B141" s="162" t="s">
        <v>210</v>
      </c>
      <c r="C141" s="11">
        <v>65</v>
      </c>
      <c r="D141" s="6">
        <f>F141*E141</f>
        <v>1979526.12</v>
      </c>
      <c r="E141" s="6">
        <v>179956.92</v>
      </c>
      <c r="F141" s="7">
        <v>11</v>
      </c>
    </row>
    <row r="142" spans="1:6" ht="15.75" customHeight="1" x14ac:dyDescent="0.2">
      <c r="A142" s="147"/>
      <c r="B142" s="163"/>
      <c r="C142" s="11">
        <v>66</v>
      </c>
      <c r="D142" s="6">
        <f>F142*E142</f>
        <v>624693.43999999994</v>
      </c>
      <c r="E142" s="6">
        <v>312346.71999999997</v>
      </c>
      <c r="F142" s="7">
        <v>2</v>
      </c>
    </row>
    <row r="143" spans="1:6" x14ac:dyDescent="0.2">
      <c r="A143" s="147"/>
      <c r="B143" s="143" t="s">
        <v>187</v>
      </c>
      <c r="C143" s="164"/>
      <c r="D143" s="8">
        <f>D141+D142</f>
        <v>2604219.56</v>
      </c>
      <c r="E143" s="8">
        <f>E141+E142</f>
        <v>492303.64</v>
      </c>
      <c r="F143" s="23">
        <f>F141+F142</f>
        <v>13</v>
      </c>
    </row>
    <row r="144" spans="1:6" x14ac:dyDescent="0.2">
      <c r="A144" s="147"/>
      <c r="B144" s="165" t="s">
        <v>188</v>
      </c>
      <c r="C144" s="11">
        <v>74</v>
      </c>
      <c r="D144" s="6">
        <f t="shared" ref="D144:D149" si="5">F144*E144</f>
        <v>72544362</v>
      </c>
      <c r="E144" s="6">
        <v>120907.27</v>
      </c>
      <c r="F144" s="7">
        <v>600</v>
      </c>
    </row>
    <row r="145" spans="1:6" x14ac:dyDescent="0.2">
      <c r="A145" s="147"/>
      <c r="B145" s="166"/>
      <c r="C145" s="11">
        <v>75</v>
      </c>
      <c r="D145" s="6">
        <f t="shared" si="5"/>
        <v>4473645.5</v>
      </c>
      <c r="E145" s="6">
        <v>178945.82</v>
      </c>
      <c r="F145" s="7">
        <v>25</v>
      </c>
    </row>
    <row r="146" spans="1:6" x14ac:dyDescent="0.2">
      <c r="A146" s="147"/>
      <c r="B146" s="143" t="s">
        <v>189</v>
      </c>
      <c r="C146" s="164"/>
      <c r="D146" s="8">
        <f>D144+D145</f>
        <v>77018007.5</v>
      </c>
      <c r="E146" s="8">
        <f>E144+E145</f>
        <v>299853.09000000003</v>
      </c>
      <c r="F146" s="23">
        <f>F144+F145</f>
        <v>625</v>
      </c>
    </row>
    <row r="147" spans="1:6" x14ac:dyDescent="0.2">
      <c r="A147" s="147"/>
      <c r="B147" s="94" t="s">
        <v>211</v>
      </c>
      <c r="C147" s="11">
        <v>77</v>
      </c>
      <c r="D147" s="6">
        <f t="shared" si="5"/>
        <v>16727360.800000001</v>
      </c>
      <c r="E147" s="6">
        <v>209092.01</v>
      </c>
      <c r="F147" s="7">
        <v>80</v>
      </c>
    </row>
    <row r="148" spans="1:6" x14ac:dyDescent="0.2">
      <c r="A148" s="147"/>
      <c r="B148" s="143" t="s">
        <v>212</v>
      </c>
      <c r="C148" s="164"/>
      <c r="D148" s="10">
        <f>D147</f>
        <v>16727360.800000001</v>
      </c>
      <c r="E148" s="10">
        <f>E147</f>
        <v>209092.01</v>
      </c>
      <c r="F148" s="117">
        <f>F147</f>
        <v>80</v>
      </c>
    </row>
    <row r="149" spans="1:6" x14ac:dyDescent="0.2">
      <c r="A149" s="147"/>
      <c r="B149" s="95" t="s">
        <v>213</v>
      </c>
      <c r="C149" s="11">
        <v>80</v>
      </c>
      <c r="D149" s="6">
        <f t="shared" si="5"/>
        <v>5827700.5</v>
      </c>
      <c r="E149" s="6">
        <v>233108.02</v>
      </c>
      <c r="F149" s="7">
        <v>25</v>
      </c>
    </row>
    <row r="150" spans="1:6" ht="15.75" customHeight="1" x14ac:dyDescent="0.2">
      <c r="A150" s="158"/>
      <c r="B150" s="143" t="s">
        <v>199</v>
      </c>
      <c r="C150" s="164"/>
      <c r="D150" s="19">
        <f>D149</f>
        <v>5827700.5</v>
      </c>
      <c r="E150" s="19">
        <f>E149</f>
        <v>233108.02</v>
      </c>
      <c r="F150" s="124">
        <f>F149</f>
        <v>25</v>
      </c>
    </row>
    <row r="151" spans="1:6" x14ac:dyDescent="0.2">
      <c r="A151" s="145" t="s">
        <v>214</v>
      </c>
      <c r="B151" s="156"/>
      <c r="C151" s="146"/>
      <c r="D151" s="40">
        <f>D137+D140+D143+D146+D148+D150</f>
        <v>191859681.56</v>
      </c>
      <c r="E151" s="40">
        <f>E137+E140+E143+E146+E148+E150</f>
        <v>2613644.31</v>
      </c>
      <c r="F151" s="46">
        <f>F137+F140+F143+F146+F148+F150</f>
        <v>1023</v>
      </c>
    </row>
    <row r="152" spans="1:6" ht="15.75" customHeight="1" x14ac:dyDescent="0.2">
      <c r="A152" s="157" t="s">
        <v>215</v>
      </c>
      <c r="B152" s="154" t="s">
        <v>216</v>
      </c>
      <c r="C152" s="11">
        <v>34</v>
      </c>
      <c r="D152" s="6">
        <f t="shared" ref="D152:D161" si="6">F152*E152</f>
        <v>215521.02</v>
      </c>
      <c r="E152" s="6">
        <v>107760.51</v>
      </c>
      <c r="F152" s="7">
        <v>2</v>
      </c>
    </row>
    <row r="153" spans="1:6" x14ac:dyDescent="0.2">
      <c r="A153" s="147"/>
      <c r="B153" s="154"/>
      <c r="C153" s="11">
        <v>36</v>
      </c>
      <c r="D153" s="6">
        <f t="shared" si="6"/>
        <v>889579.18</v>
      </c>
      <c r="E153" s="6">
        <v>127082.74</v>
      </c>
      <c r="F153" s="7">
        <v>7</v>
      </c>
    </row>
    <row r="154" spans="1:6" ht="15.75" customHeight="1" x14ac:dyDescent="0.2">
      <c r="A154" s="147"/>
      <c r="B154" s="154"/>
      <c r="C154" s="11">
        <v>37</v>
      </c>
      <c r="D154" s="6">
        <f t="shared" si="6"/>
        <v>6470979</v>
      </c>
      <c r="E154" s="6">
        <v>215699.3</v>
      </c>
      <c r="F154" s="7">
        <v>30</v>
      </c>
    </row>
    <row r="155" spans="1:6" x14ac:dyDescent="0.2">
      <c r="A155" s="147"/>
      <c r="B155" s="155"/>
      <c r="C155" s="11">
        <v>38</v>
      </c>
      <c r="D155" s="6">
        <f t="shared" si="6"/>
        <v>213817.82</v>
      </c>
      <c r="E155" s="6">
        <v>213817.82</v>
      </c>
      <c r="F155" s="7">
        <v>1</v>
      </c>
    </row>
    <row r="156" spans="1:6" x14ac:dyDescent="0.2">
      <c r="A156" s="147"/>
      <c r="B156" s="143" t="s">
        <v>217</v>
      </c>
      <c r="C156" s="164"/>
      <c r="D156" s="10">
        <f>SUM(D152:D155)</f>
        <v>7789897.0200000005</v>
      </c>
      <c r="E156" s="10">
        <f>SUM(E152:E155)</f>
        <v>664360.37</v>
      </c>
      <c r="F156" s="117">
        <f>SUM(F152:F155)</f>
        <v>40</v>
      </c>
    </row>
    <row r="157" spans="1:6" x14ac:dyDescent="0.2">
      <c r="A157" s="147"/>
      <c r="B157" s="90" t="s">
        <v>188</v>
      </c>
      <c r="C157" s="11">
        <v>74</v>
      </c>
      <c r="D157" s="6">
        <f t="shared" si="6"/>
        <v>3022681.75</v>
      </c>
      <c r="E157" s="6">
        <v>120907.27</v>
      </c>
      <c r="F157" s="7">
        <v>25</v>
      </c>
    </row>
    <row r="158" spans="1:6" x14ac:dyDescent="0.2">
      <c r="A158" s="147"/>
      <c r="B158" s="143" t="s">
        <v>189</v>
      </c>
      <c r="C158" s="164"/>
      <c r="D158" s="10">
        <f>D157</f>
        <v>3022681.75</v>
      </c>
      <c r="E158" s="10">
        <f>E157</f>
        <v>120907.27</v>
      </c>
      <c r="F158" s="117">
        <f>F157</f>
        <v>25</v>
      </c>
    </row>
    <row r="159" spans="1:6" x14ac:dyDescent="0.2">
      <c r="A159" s="147"/>
      <c r="B159" s="90" t="s">
        <v>218</v>
      </c>
      <c r="C159" s="11">
        <v>79</v>
      </c>
      <c r="D159" s="6">
        <f t="shared" si="6"/>
        <v>4749602.1000000006</v>
      </c>
      <c r="E159" s="6">
        <v>158320.07</v>
      </c>
      <c r="F159" s="7">
        <v>30</v>
      </c>
    </row>
    <row r="160" spans="1:6" x14ac:dyDescent="0.2">
      <c r="A160" s="147"/>
      <c r="B160" s="143" t="s">
        <v>183</v>
      </c>
      <c r="C160" s="164"/>
      <c r="D160" s="10">
        <f>D159</f>
        <v>4749602.1000000006</v>
      </c>
      <c r="E160" s="10">
        <f>E159</f>
        <v>158320.07</v>
      </c>
      <c r="F160" s="117">
        <f>F159</f>
        <v>30</v>
      </c>
    </row>
    <row r="161" spans="1:6" ht="31.5" x14ac:dyDescent="0.2">
      <c r="A161" s="147"/>
      <c r="B161" s="90" t="s">
        <v>219</v>
      </c>
      <c r="C161" s="11">
        <v>8</v>
      </c>
      <c r="D161" s="6">
        <f t="shared" si="6"/>
        <v>1037245.5</v>
      </c>
      <c r="E161" s="6">
        <v>345748.5</v>
      </c>
      <c r="F161" s="7">
        <v>3</v>
      </c>
    </row>
    <row r="162" spans="1:6" x14ac:dyDescent="0.2">
      <c r="A162" s="158"/>
      <c r="B162" s="143" t="s">
        <v>220</v>
      </c>
      <c r="C162" s="144"/>
      <c r="D162" s="10">
        <f>D161</f>
        <v>1037245.5</v>
      </c>
      <c r="E162" s="10">
        <f>E161</f>
        <v>345748.5</v>
      </c>
      <c r="F162" s="117">
        <f>F161</f>
        <v>3</v>
      </c>
    </row>
    <row r="163" spans="1:6" x14ac:dyDescent="0.2">
      <c r="A163" s="31" t="s">
        <v>221</v>
      </c>
      <c r="B163" s="31"/>
      <c r="C163" s="31"/>
      <c r="D163" s="37">
        <f>D156+D158+D160+D162</f>
        <v>16599426.370000001</v>
      </c>
      <c r="E163" s="37">
        <f>E156+E158+E160+E162</f>
        <v>1289336.21</v>
      </c>
      <c r="F163" s="123">
        <f>F156+F158+F160+F162</f>
        <v>98</v>
      </c>
    </row>
    <row r="164" spans="1:6" x14ac:dyDescent="0.2">
      <c r="A164" s="157" t="s">
        <v>222</v>
      </c>
      <c r="B164" s="154" t="s">
        <v>173</v>
      </c>
      <c r="C164" s="11">
        <v>20</v>
      </c>
      <c r="D164" s="6">
        <f>F164*E164</f>
        <v>25296357.449999999</v>
      </c>
      <c r="E164" s="6">
        <v>240917.69</v>
      </c>
      <c r="F164" s="7">
        <v>105</v>
      </c>
    </row>
    <row r="165" spans="1:6" x14ac:dyDescent="0.2">
      <c r="A165" s="147"/>
      <c r="B165" s="154"/>
      <c r="C165" s="11">
        <v>24</v>
      </c>
      <c r="D165" s="6">
        <f>F165*E165</f>
        <v>3253890.15</v>
      </c>
      <c r="E165" s="6">
        <v>92968.29</v>
      </c>
      <c r="F165" s="7">
        <v>35</v>
      </c>
    </row>
    <row r="166" spans="1:6" x14ac:dyDescent="0.2">
      <c r="A166" s="147"/>
      <c r="B166" s="154"/>
      <c r="C166" s="11">
        <v>25</v>
      </c>
      <c r="D166" s="6">
        <f>F166*E166</f>
        <v>20982381</v>
      </c>
      <c r="E166" s="6">
        <v>209823.81</v>
      </c>
      <c r="F166" s="7">
        <v>100</v>
      </c>
    </row>
    <row r="167" spans="1:6" x14ac:dyDescent="0.2">
      <c r="A167" s="147"/>
      <c r="B167" s="154"/>
      <c r="C167" s="11">
        <v>26</v>
      </c>
      <c r="D167" s="6">
        <f>F167*E167</f>
        <v>2789824.3</v>
      </c>
      <c r="E167" s="6">
        <v>278982.43</v>
      </c>
      <c r="F167" s="7">
        <v>10</v>
      </c>
    </row>
    <row r="168" spans="1:6" x14ac:dyDescent="0.2">
      <c r="A168" s="147"/>
      <c r="B168" s="143" t="s">
        <v>174</v>
      </c>
      <c r="C168" s="144"/>
      <c r="D168" s="21">
        <f>D164+D165+D166+D167</f>
        <v>52322452.899999991</v>
      </c>
      <c r="E168" s="21">
        <f>E164+E165+E166+E167</f>
        <v>822692.22</v>
      </c>
      <c r="F168" s="125">
        <f>F164+F165+F166+F167</f>
        <v>250</v>
      </c>
    </row>
    <row r="169" spans="1:6" x14ac:dyDescent="0.2">
      <c r="A169" s="31" t="s">
        <v>223</v>
      </c>
      <c r="B169" s="41"/>
      <c r="C169" s="41"/>
      <c r="D169" s="42">
        <f>D168</f>
        <v>52322452.899999991</v>
      </c>
      <c r="E169" s="42">
        <f>E168</f>
        <v>822692.22</v>
      </c>
      <c r="F169" s="126">
        <f>F168</f>
        <v>250</v>
      </c>
    </row>
    <row r="170" spans="1:6" x14ac:dyDescent="0.2">
      <c r="A170" s="152" t="s">
        <v>224</v>
      </c>
      <c r="B170" s="191" t="s">
        <v>165</v>
      </c>
      <c r="C170" s="11">
        <v>43</v>
      </c>
      <c r="D170" s="6">
        <f t="shared" ref="D170:D184" si="7">F170*E170</f>
        <v>31656235.5</v>
      </c>
      <c r="E170" s="6">
        <v>211041.57</v>
      </c>
      <c r="F170" s="7">
        <v>150</v>
      </c>
    </row>
    <row r="171" spans="1:6" x14ac:dyDescent="0.2">
      <c r="A171" s="152"/>
      <c r="B171" s="191"/>
      <c r="C171" s="11">
        <v>44</v>
      </c>
      <c r="D171" s="6">
        <f t="shared" si="7"/>
        <v>36366597</v>
      </c>
      <c r="E171" s="6">
        <v>242443.98</v>
      </c>
      <c r="F171" s="7">
        <v>150</v>
      </c>
    </row>
    <row r="172" spans="1:6" x14ac:dyDescent="0.2">
      <c r="A172" s="152"/>
      <c r="B172" s="191"/>
      <c r="C172" s="11">
        <v>45</v>
      </c>
      <c r="D172" s="6">
        <f t="shared" si="7"/>
        <v>19121308.5</v>
      </c>
      <c r="E172" s="6">
        <v>273161.55</v>
      </c>
      <c r="F172" s="7">
        <v>70</v>
      </c>
    </row>
    <row r="173" spans="1:6" x14ac:dyDescent="0.2">
      <c r="A173" s="152"/>
      <c r="B173" s="191"/>
      <c r="C173" s="11">
        <v>46</v>
      </c>
      <c r="D173" s="6">
        <f t="shared" si="7"/>
        <v>26634367.5</v>
      </c>
      <c r="E173" s="6">
        <v>156672.75</v>
      </c>
      <c r="F173" s="7">
        <v>170</v>
      </c>
    </row>
    <row r="174" spans="1:6" x14ac:dyDescent="0.2">
      <c r="A174" s="152"/>
      <c r="B174" s="191"/>
      <c r="C174" s="11">
        <v>47</v>
      </c>
      <c r="D174" s="6">
        <f t="shared" si="7"/>
        <v>22541674.800000001</v>
      </c>
      <c r="E174" s="6">
        <v>187847.29</v>
      </c>
      <c r="F174" s="7">
        <v>120</v>
      </c>
    </row>
    <row r="175" spans="1:6" ht="15.75" customHeight="1" x14ac:dyDescent="0.2">
      <c r="A175" s="152"/>
      <c r="B175" s="191"/>
      <c r="C175" s="11">
        <v>48</v>
      </c>
      <c r="D175" s="6">
        <f t="shared" si="7"/>
        <v>10398001.050000001</v>
      </c>
      <c r="E175" s="6">
        <v>231066.69</v>
      </c>
      <c r="F175" s="7">
        <v>45</v>
      </c>
    </row>
    <row r="176" spans="1:6" ht="31.5" customHeight="1" x14ac:dyDescent="0.2">
      <c r="A176" s="152"/>
      <c r="B176" s="191"/>
      <c r="C176" s="11">
        <v>49</v>
      </c>
      <c r="D176" s="6">
        <f t="shared" si="7"/>
        <v>16783034.399999999</v>
      </c>
      <c r="E176" s="6">
        <v>139858.62</v>
      </c>
      <c r="F176" s="7">
        <v>120</v>
      </c>
    </row>
    <row r="177" spans="1:255" x14ac:dyDescent="0.2">
      <c r="A177" s="152"/>
      <c r="B177" s="191"/>
      <c r="C177" s="11">
        <v>50</v>
      </c>
      <c r="D177" s="6">
        <f t="shared" si="7"/>
        <v>21542807</v>
      </c>
      <c r="E177" s="6">
        <v>165713.9</v>
      </c>
      <c r="F177" s="7">
        <v>130</v>
      </c>
    </row>
    <row r="178" spans="1:255" x14ac:dyDescent="0.2">
      <c r="A178" s="152"/>
      <c r="B178" s="191"/>
      <c r="C178" s="11">
        <v>51</v>
      </c>
      <c r="D178" s="6">
        <f t="shared" si="7"/>
        <v>10262478</v>
      </c>
      <c r="E178" s="6">
        <v>205249.56</v>
      </c>
      <c r="F178" s="7">
        <v>50</v>
      </c>
    </row>
    <row r="179" spans="1:255" x14ac:dyDescent="0.2">
      <c r="A179" s="152"/>
      <c r="B179" s="191"/>
      <c r="C179" s="11">
        <v>52</v>
      </c>
      <c r="D179" s="6">
        <f t="shared" si="7"/>
        <v>10171889</v>
      </c>
      <c r="E179" s="6">
        <v>290625.40000000002</v>
      </c>
      <c r="F179" s="7">
        <v>35</v>
      </c>
    </row>
    <row r="180" spans="1:255" x14ac:dyDescent="0.2">
      <c r="A180" s="152"/>
      <c r="B180" s="191"/>
      <c r="C180" s="11">
        <v>53</v>
      </c>
      <c r="D180" s="6">
        <f t="shared" si="7"/>
        <v>25338732</v>
      </c>
      <c r="E180" s="6">
        <v>316734.15000000002</v>
      </c>
      <c r="F180" s="7">
        <v>80</v>
      </c>
    </row>
    <row r="181" spans="1:255" x14ac:dyDescent="0.2">
      <c r="A181" s="152"/>
      <c r="B181" s="191"/>
      <c r="C181" s="11">
        <v>54</v>
      </c>
      <c r="D181" s="6">
        <f t="shared" si="7"/>
        <v>17378338</v>
      </c>
      <c r="E181" s="6">
        <v>347566.76</v>
      </c>
      <c r="F181" s="7">
        <v>50</v>
      </c>
    </row>
    <row r="182" spans="1:255" x14ac:dyDescent="0.2">
      <c r="A182" s="152"/>
      <c r="B182" s="191"/>
      <c r="C182" s="11">
        <v>55</v>
      </c>
      <c r="D182" s="6">
        <f t="shared" si="7"/>
        <v>7840939.9499999993</v>
      </c>
      <c r="E182" s="6">
        <v>174243.11</v>
      </c>
      <c r="F182" s="7">
        <v>45</v>
      </c>
    </row>
    <row r="183" spans="1:255" x14ac:dyDescent="0.2">
      <c r="A183" s="152"/>
      <c r="B183" s="191"/>
      <c r="C183" s="11">
        <v>57</v>
      </c>
      <c r="D183" s="6">
        <f t="shared" si="7"/>
        <v>6665593.25</v>
      </c>
      <c r="E183" s="6">
        <v>266623.73</v>
      </c>
      <c r="F183" s="7">
        <v>25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  <c r="DU183" s="13"/>
      <c r="DV183" s="13"/>
      <c r="DW183" s="13"/>
      <c r="DX183" s="13"/>
      <c r="DY183" s="13"/>
      <c r="DZ183" s="13"/>
      <c r="EA183" s="13"/>
      <c r="EB183" s="13"/>
      <c r="EC183" s="13"/>
      <c r="ED183" s="13"/>
      <c r="EE183" s="13"/>
      <c r="EF183" s="13"/>
      <c r="EG183" s="13"/>
      <c r="EH183" s="13"/>
      <c r="EI183" s="13"/>
      <c r="EJ183" s="13"/>
      <c r="EK183" s="13"/>
      <c r="EL183" s="13"/>
      <c r="EM183" s="13"/>
      <c r="EN183" s="13"/>
      <c r="EO183" s="13"/>
      <c r="EP183" s="13"/>
      <c r="EQ183" s="13"/>
      <c r="ER183" s="13"/>
      <c r="ES183" s="13"/>
      <c r="ET183" s="13"/>
      <c r="EU183" s="13"/>
      <c r="EV183" s="13"/>
      <c r="EW183" s="13"/>
      <c r="EX183" s="13"/>
      <c r="EY183" s="13"/>
      <c r="EZ183" s="13"/>
      <c r="FA183" s="13"/>
      <c r="FB183" s="13"/>
      <c r="FC183" s="13"/>
      <c r="FD183" s="13"/>
      <c r="FE183" s="13"/>
      <c r="FF183" s="13"/>
      <c r="FG183" s="13"/>
      <c r="FH183" s="13"/>
      <c r="FI183" s="13"/>
      <c r="FJ183" s="13"/>
      <c r="FK183" s="13"/>
      <c r="FL183" s="13"/>
      <c r="FM183" s="13"/>
      <c r="FN183" s="13"/>
      <c r="FO183" s="13"/>
      <c r="FP183" s="13"/>
      <c r="FQ183" s="13"/>
      <c r="FR183" s="13"/>
      <c r="FS183" s="13"/>
      <c r="FT183" s="13"/>
      <c r="FU183" s="13"/>
      <c r="FV183" s="13"/>
      <c r="FW183" s="13"/>
      <c r="FX183" s="13"/>
      <c r="FY183" s="13"/>
      <c r="FZ183" s="13"/>
      <c r="GA183" s="13"/>
      <c r="GB183" s="13"/>
      <c r="GC183" s="13"/>
      <c r="GD183" s="13"/>
      <c r="GE183" s="13"/>
      <c r="GF183" s="13"/>
      <c r="GG183" s="13"/>
      <c r="GH183" s="13"/>
      <c r="GI183" s="13"/>
      <c r="GJ183" s="13"/>
      <c r="GK183" s="13"/>
      <c r="GL183" s="13"/>
      <c r="GM183" s="13"/>
      <c r="GN183" s="13"/>
      <c r="GO183" s="13"/>
      <c r="GP183" s="13"/>
      <c r="GQ183" s="13"/>
      <c r="GR183" s="13"/>
      <c r="GS183" s="13"/>
      <c r="GT183" s="13"/>
      <c r="GU183" s="13"/>
      <c r="GV183" s="13"/>
      <c r="GW183" s="13"/>
      <c r="GX183" s="13"/>
      <c r="GY183" s="13"/>
      <c r="GZ183" s="13"/>
      <c r="HA183" s="13"/>
      <c r="HB183" s="13"/>
      <c r="HC183" s="13"/>
      <c r="HD183" s="13"/>
      <c r="HE183" s="13"/>
      <c r="HF183" s="13"/>
      <c r="HG183" s="13"/>
      <c r="HH183" s="13"/>
      <c r="HI183" s="13"/>
      <c r="HJ183" s="13"/>
      <c r="HK183" s="13"/>
      <c r="HL183" s="13"/>
      <c r="HM183" s="13"/>
      <c r="HN183" s="13"/>
      <c r="HO183" s="13"/>
      <c r="HP183" s="13"/>
      <c r="HQ183" s="13"/>
      <c r="HR183" s="13"/>
      <c r="HS183" s="13"/>
      <c r="HT183" s="13"/>
      <c r="HU183" s="13"/>
      <c r="HV183" s="13"/>
      <c r="HW183" s="13"/>
      <c r="HX183" s="13"/>
      <c r="HY183" s="13"/>
      <c r="HZ183" s="13"/>
      <c r="IA183" s="13"/>
      <c r="IB183" s="13"/>
      <c r="IC183" s="13"/>
      <c r="ID183" s="13"/>
      <c r="IE183" s="13"/>
      <c r="IF183" s="13"/>
      <c r="IG183" s="13"/>
      <c r="IH183" s="13"/>
      <c r="II183" s="13"/>
      <c r="IJ183" s="13"/>
      <c r="IK183" s="13"/>
      <c r="IL183" s="13"/>
      <c r="IM183" s="13"/>
      <c r="IN183" s="13"/>
      <c r="IO183" s="13"/>
      <c r="IP183" s="13"/>
      <c r="IQ183" s="13"/>
      <c r="IR183" s="13"/>
      <c r="IS183" s="13"/>
      <c r="IT183" s="13"/>
      <c r="IU183" s="13"/>
    </row>
    <row r="184" spans="1:255" s="13" customFormat="1" ht="15.75" customHeight="1" x14ac:dyDescent="0.2">
      <c r="A184" s="152"/>
      <c r="B184" s="191"/>
      <c r="C184" s="11">
        <v>58</v>
      </c>
      <c r="D184" s="6">
        <f t="shared" si="7"/>
        <v>8273600.5</v>
      </c>
      <c r="E184" s="6">
        <v>827360.05</v>
      </c>
      <c r="F184" s="7">
        <v>10</v>
      </c>
    </row>
    <row r="185" spans="1:255" s="13" customFormat="1" x14ac:dyDescent="0.2">
      <c r="A185" s="172"/>
      <c r="B185" s="148" t="s">
        <v>166</v>
      </c>
      <c r="C185" s="149"/>
      <c r="D185" s="22">
        <f>SUM(D170:D184)</f>
        <v>270975596.45000005</v>
      </c>
      <c r="E185" s="22">
        <f>SUM(E170:E184)</f>
        <v>4036209.1099999994</v>
      </c>
      <c r="F185" s="127">
        <f>SUM(F170:F184)</f>
        <v>1250</v>
      </c>
    </row>
    <row r="186" spans="1:255" s="13" customFormat="1" x14ac:dyDescent="0.25">
      <c r="A186" s="150" t="s">
        <v>225</v>
      </c>
      <c r="B186" s="151"/>
      <c r="C186" s="41"/>
      <c r="D186" s="43">
        <f>D185</f>
        <v>270975596.45000005</v>
      </c>
      <c r="E186" s="43">
        <f>E185</f>
        <v>4036209.1099999994</v>
      </c>
      <c r="F186" s="128">
        <f>F185</f>
        <v>1250</v>
      </c>
    </row>
    <row r="187" spans="1:255" s="13" customFormat="1" x14ac:dyDescent="0.2">
      <c r="A187" s="152" t="s">
        <v>226</v>
      </c>
      <c r="B187" s="153" t="s">
        <v>173</v>
      </c>
      <c r="C187" s="11">
        <v>20</v>
      </c>
      <c r="D187" s="6">
        <f>F187*E187</f>
        <v>132263811.81</v>
      </c>
      <c r="E187" s="6">
        <v>240917.69</v>
      </c>
      <c r="F187" s="7">
        <v>549</v>
      </c>
    </row>
    <row r="188" spans="1:255" s="13" customFormat="1" x14ac:dyDescent="0.2">
      <c r="A188" s="152"/>
      <c r="B188" s="154"/>
      <c r="C188" s="11">
        <v>22</v>
      </c>
      <c r="D188" s="6">
        <f>F188*E188</f>
        <v>6988544</v>
      </c>
      <c r="E188" s="6">
        <v>174713.60000000001</v>
      </c>
      <c r="F188" s="7">
        <v>40</v>
      </c>
    </row>
    <row r="189" spans="1:255" s="13" customFormat="1" x14ac:dyDescent="0.2">
      <c r="A189" s="152"/>
      <c r="B189" s="154"/>
      <c r="C189" s="11">
        <v>24</v>
      </c>
      <c r="D189" s="6">
        <f>F189*E189</f>
        <v>3253890.15</v>
      </c>
      <c r="E189" s="6">
        <v>92968.29</v>
      </c>
      <c r="F189" s="7">
        <v>35</v>
      </c>
    </row>
    <row r="190" spans="1:255" s="13" customFormat="1" x14ac:dyDescent="0.2">
      <c r="A190" s="152"/>
      <c r="B190" s="154"/>
      <c r="C190" s="11">
        <v>25</v>
      </c>
      <c r="D190" s="6">
        <f>F190*E190</f>
        <v>38817404.850000001</v>
      </c>
      <c r="E190" s="6">
        <v>209823.81</v>
      </c>
      <c r="F190" s="7">
        <v>185</v>
      </c>
    </row>
    <row r="191" spans="1:255" s="13" customFormat="1" x14ac:dyDescent="0.2">
      <c r="A191" s="152"/>
      <c r="B191" s="155"/>
      <c r="C191" s="11">
        <v>26</v>
      </c>
      <c r="D191" s="6">
        <f>F191*E191</f>
        <v>16738945.799999999</v>
      </c>
      <c r="E191" s="6">
        <v>278982.43</v>
      </c>
      <c r="F191" s="7">
        <v>60</v>
      </c>
    </row>
    <row r="192" spans="1:255" s="13" customFormat="1" x14ac:dyDescent="0.2">
      <c r="A192" s="152"/>
      <c r="B192" s="143" t="s">
        <v>174</v>
      </c>
      <c r="C192" s="144"/>
      <c r="D192" s="8">
        <f>SUM(D187:D191)</f>
        <v>198062596.61000001</v>
      </c>
      <c r="E192" s="8">
        <f>SUM(E187:E191)</f>
        <v>997405.82000000007</v>
      </c>
      <c r="F192" s="23">
        <f>SUM(F187:F191)</f>
        <v>869</v>
      </c>
    </row>
    <row r="193" spans="1:255" s="13" customFormat="1" ht="15.75" customHeight="1" x14ac:dyDescent="0.2">
      <c r="A193" s="138" t="s">
        <v>227</v>
      </c>
      <c r="B193" s="139"/>
      <c r="C193" s="31"/>
      <c r="D193" s="37">
        <f>D192</f>
        <v>198062596.61000001</v>
      </c>
      <c r="E193" s="37">
        <f>E192</f>
        <v>997405.82000000007</v>
      </c>
      <c r="F193" s="123">
        <f>F192</f>
        <v>869</v>
      </c>
    </row>
    <row r="194" spans="1:255" s="13" customFormat="1" x14ac:dyDescent="0.2">
      <c r="A194" s="140" t="s">
        <v>228</v>
      </c>
      <c r="B194" s="9" t="s">
        <v>165</v>
      </c>
      <c r="C194" s="11">
        <v>43</v>
      </c>
      <c r="D194" s="6">
        <f t="shared" ref="D194:D202" si="8">F194*E194</f>
        <v>14139785.190000001</v>
      </c>
      <c r="E194" s="6">
        <v>211041.57</v>
      </c>
      <c r="F194" s="7">
        <v>67</v>
      </c>
    </row>
    <row r="195" spans="1:255" s="13" customFormat="1" x14ac:dyDescent="0.2">
      <c r="A195" s="141"/>
      <c r="B195" s="9"/>
      <c r="C195" s="11">
        <v>44</v>
      </c>
      <c r="D195" s="6">
        <f t="shared" si="8"/>
        <v>5091323.58</v>
      </c>
      <c r="E195" s="6">
        <v>242443.98</v>
      </c>
      <c r="F195" s="7">
        <v>21</v>
      </c>
    </row>
    <row r="196" spans="1:255" s="13" customFormat="1" x14ac:dyDescent="0.2">
      <c r="A196" s="141"/>
      <c r="B196" s="9"/>
      <c r="C196" s="11">
        <v>45</v>
      </c>
      <c r="D196" s="6">
        <f t="shared" si="8"/>
        <v>819484.64999999991</v>
      </c>
      <c r="E196" s="6">
        <v>273161.55</v>
      </c>
      <c r="F196" s="7">
        <v>3</v>
      </c>
    </row>
    <row r="197" spans="1:255" s="13" customFormat="1" x14ac:dyDescent="0.2">
      <c r="A197" s="141"/>
      <c r="B197" s="9"/>
      <c r="C197" s="11">
        <v>46</v>
      </c>
      <c r="D197" s="6">
        <f t="shared" si="8"/>
        <v>12063801.75</v>
      </c>
      <c r="E197" s="6">
        <v>156672.75</v>
      </c>
      <c r="F197" s="7">
        <v>77</v>
      </c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  <c r="GE197" s="2"/>
      <c r="GF197" s="2"/>
      <c r="GG197" s="2"/>
      <c r="GH197" s="2"/>
      <c r="GI197" s="2"/>
      <c r="GJ197" s="2"/>
      <c r="GK197" s="2"/>
      <c r="GL197" s="2"/>
      <c r="GM197" s="2"/>
      <c r="GN197" s="2"/>
      <c r="GO197" s="2"/>
      <c r="GP197" s="2"/>
      <c r="GQ197" s="2"/>
      <c r="GR197" s="2"/>
      <c r="GS197" s="2"/>
      <c r="GT197" s="2"/>
      <c r="GU197" s="2"/>
      <c r="GV197" s="2"/>
      <c r="GW197" s="2"/>
      <c r="GX197" s="2"/>
      <c r="GY197" s="2"/>
      <c r="GZ197" s="2"/>
      <c r="HA197" s="2"/>
      <c r="HB197" s="2"/>
      <c r="HC197" s="2"/>
      <c r="HD197" s="2"/>
      <c r="HE197" s="2"/>
      <c r="HF197" s="2"/>
      <c r="HG197" s="2"/>
      <c r="HH197" s="2"/>
      <c r="HI197" s="2"/>
      <c r="HJ197" s="2"/>
      <c r="HK197" s="2"/>
      <c r="HL197" s="2"/>
      <c r="HM197" s="2"/>
      <c r="HN197" s="2"/>
      <c r="HO197" s="2"/>
      <c r="HP197" s="2"/>
      <c r="HQ197" s="2"/>
      <c r="HR197" s="2"/>
      <c r="HS197" s="2"/>
      <c r="HT197" s="2"/>
      <c r="HU197" s="2"/>
      <c r="HV197" s="2"/>
      <c r="HW197" s="2"/>
      <c r="HX197" s="2"/>
      <c r="HY197" s="2"/>
      <c r="HZ197" s="2"/>
      <c r="IA197" s="2"/>
      <c r="IB197" s="2"/>
      <c r="IC197" s="2"/>
      <c r="ID197" s="2"/>
      <c r="IE197" s="2"/>
      <c r="IF197" s="2"/>
      <c r="IG197" s="2"/>
      <c r="IH197" s="2"/>
      <c r="II197" s="2"/>
      <c r="IJ197" s="2"/>
      <c r="IK197" s="2"/>
      <c r="IL197" s="2"/>
      <c r="IM197" s="2"/>
      <c r="IN197" s="2"/>
      <c r="IO197" s="2"/>
      <c r="IP197" s="2"/>
      <c r="IQ197" s="2"/>
      <c r="IR197" s="2"/>
      <c r="IS197" s="2"/>
      <c r="IT197" s="2"/>
      <c r="IU197" s="2"/>
    </row>
    <row r="198" spans="1:255" x14ac:dyDescent="0.2">
      <c r="A198" s="141"/>
      <c r="B198" s="9"/>
      <c r="C198" s="11">
        <v>47</v>
      </c>
      <c r="D198" s="6">
        <f t="shared" si="8"/>
        <v>2817709.35</v>
      </c>
      <c r="E198" s="6">
        <v>187847.29</v>
      </c>
      <c r="F198" s="7">
        <v>15</v>
      </c>
    </row>
    <row r="199" spans="1:255" x14ac:dyDescent="0.2">
      <c r="A199" s="141"/>
      <c r="B199" s="9"/>
      <c r="C199" s="11">
        <v>48</v>
      </c>
      <c r="D199" s="6">
        <f t="shared" si="8"/>
        <v>231066.69</v>
      </c>
      <c r="E199" s="6">
        <v>231066.69</v>
      </c>
      <c r="F199" s="7">
        <v>1</v>
      </c>
    </row>
    <row r="200" spans="1:255" x14ac:dyDescent="0.2">
      <c r="A200" s="141"/>
      <c r="B200" s="9"/>
      <c r="C200" s="11">
        <v>49</v>
      </c>
      <c r="D200" s="6">
        <f t="shared" si="8"/>
        <v>8531375.8200000003</v>
      </c>
      <c r="E200" s="6">
        <v>139858.62</v>
      </c>
      <c r="F200" s="7">
        <v>61</v>
      </c>
    </row>
    <row r="201" spans="1:255" x14ac:dyDescent="0.2">
      <c r="A201" s="141"/>
      <c r="B201" s="9"/>
      <c r="C201" s="11">
        <v>50</v>
      </c>
      <c r="D201" s="6">
        <f t="shared" si="8"/>
        <v>1159997.3</v>
      </c>
      <c r="E201" s="6">
        <v>165713.9</v>
      </c>
      <c r="F201" s="7">
        <v>7</v>
      </c>
    </row>
    <row r="202" spans="1:255" x14ac:dyDescent="0.2">
      <c r="A202" s="141"/>
      <c r="B202" s="9"/>
      <c r="C202" s="11">
        <v>51</v>
      </c>
      <c r="D202" s="6">
        <f t="shared" si="8"/>
        <v>205249.56</v>
      </c>
      <c r="E202" s="6">
        <v>205249.56</v>
      </c>
      <c r="F202" s="7">
        <v>1</v>
      </c>
    </row>
    <row r="203" spans="1:255" x14ac:dyDescent="0.2">
      <c r="A203" s="142"/>
      <c r="B203" s="143" t="s">
        <v>166</v>
      </c>
      <c r="C203" s="144"/>
      <c r="D203" s="20">
        <f>SUM(D194:D202)</f>
        <v>45059793.890000001</v>
      </c>
      <c r="E203" s="20">
        <f>SUM(E194:E202)</f>
        <v>1813055.9100000001</v>
      </c>
      <c r="F203" s="129">
        <f>SUM(F194:F202)</f>
        <v>253</v>
      </c>
    </row>
    <row r="204" spans="1:255" x14ac:dyDescent="0.2">
      <c r="A204" s="145" t="s">
        <v>229</v>
      </c>
      <c r="B204" s="146"/>
      <c r="C204" s="44"/>
      <c r="D204" s="45">
        <f>D203</f>
        <v>45059793.890000001</v>
      </c>
      <c r="E204" s="45">
        <f>E203</f>
        <v>1813055.9100000001</v>
      </c>
      <c r="F204" s="130">
        <f>F203</f>
        <v>253</v>
      </c>
    </row>
    <row r="205" spans="1:255" ht="26.25" customHeight="1" x14ac:dyDescent="0.2">
      <c r="A205" s="147" t="s">
        <v>256</v>
      </c>
      <c r="B205" s="90" t="s">
        <v>230</v>
      </c>
      <c r="C205" s="11">
        <v>9</v>
      </c>
      <c r="D205" s="6">
        <f>F205*E205</f>
        <v>5213359.6000000006</v>
      </c>
      <c r="E205" s="6">
        <v>130333.99</v>
      </c>
      <c r="F205" s="7">
        <v>40</v>
      </c>
    </row>
    <row r="206" spans="1:255" ht="38.25" customHeight="1" x14ac:dyDescent="0.2">
      <c r="A206" s="147"/>
      <c r="B206" s="174" t="s">
        <v>231</v>
      </c>
      <c r="C206" s="174"/>
      <c r="D206" s="8">
        <f t="shared" ref="D206:F207" si="9">D205</f>
        <v>5213359.6000000006</v>
      </c>
      <c r="E206" s="8">
        <f t="shared" si="9"/>
        <v>130333.99</v>
      </c>
      <c r="F206" s="23">
        <f t="shared" si="9"/>
        <v>40</v>
      </c>
    </row>
    <row r="207" spans="1:255" x14ac:dyDescent="0.2">
      <c r="A207" s="31" t="s">
        <v>232</v>
      </c>
      <c r="B207" s="38"/>
      <c r="C207" s="39"/>
      <c r="D207" s="40">
        <f t="shared" si="9"/>
        <v>5213359.6000000006</v>
      </c>
      <c r="E207" s="40">
        <f t="shared" si="9"/>
        <v>130333.99</v>
      </c>
      <c r="F207" s="46">
        <f t="shared" si="9"/>
        <v>40</v>
      </c>
    </row>
    <row r="208" spans="1:255" x14ac:dyDescent="0.25">
      <c r="A208" s="131" t="s">
        <v>233</v>
      </c>
      <c r="B208" s="134"/>
      <c r="C208" s="135"/>
      <c r="D208" s="132">
        <v>89237041.819999993</v>
      </c>
      <c r="E208" s="132"/>
      <c r="F208" s="133">
        <v>415</v>
      </c>
    </row>
    <row r="209" spans="1:6" x14ac:dyDescent="0.2">
      <c r="A209" s="136" t="s">
        <v>234</v>
      </c>
      <c r="B209" s="137"/>
      <c r="C209" s="44"/>
      <c r="D209" s="45">
        <f>D23+D45+D73+D126+D130+D134+D151+D163+D169+D186+D193+D204+D207</f>
        <v>2627607005.1900001</v>
      </c>
      <c r="E209" s="45">
        <v>0</v>
      </c>
      <c r="F209" s="130">
        <v>11647</v>
      </c>
    </row>
    <row r="210" spans="1:6" x14ac:dyDescent="0.25">
      <c r="A210" s="47" t="s">
        <v>235</v>
      </c>
      <c r="B210" s="48"/>
      <c r="C210" s="49"/>
      <c r="D210" s="50">
        <v>2716844047.0100002</v>
      </c>
      <c r="E210" s="50"/>
      <c r="F210" s="51">
        <v>12062</v>
      </c>
    </row>
    <row r="211" spans="1:6" x14ac:dyDescent="0.25">
      <c r="A211" s="2"/>
    </row>
    <row r="212" spans="1:6" x14ac:dyDescent="0.25">
      <c r="A212" s="2"/>
    </row>
    <row r="213" spans="1:6" x14ac:dyDescent="0.25">
      <c r="A213" s="2"/>
    </row>
    <row r="214" spans="1:6" x14ac:dyDescent="0.25">
      <c r="A214" s="2"/>
    </row>
    <row r="215" spans="1:6" x14ac:dyDescent="0.25">
      <c r="A215" s="2"/>
    </row>
    <row r="216" spans="1:6" x14ac:dyDescent="0.25">
      <c r="A216" s="2"/>
      <c r="B216" s="27"/>
    </row>
  </sheetData>
  <mergeCells count="98">
    <mergeCell ref="C1:E1"/>
    <mergeCell ref="B206:C206"/>
    <mergeCell ref="B148:C148"/>
    <mergeCell ref="B156:C156"/>
    <mergeCell ref="B158:C158"/>
    <mergeCell ref="B160:C160"/>
    <mergeCell ref="A74:A125"/>
    <mergeCell ref="B77:C77"/>
    <mergeCell ref="B78:B80"/>
    <mergeCell ref="B83:C83"/>
    <mergeCell ref="B84:B86"/>
    <mergeCell ref="B87:C87"/>
    <mergeCell ref="B88:B89"/>
    <mergeCell ref="B92:C92"/>
    <mergeCell ref="B112:C112"/>
    <mergeCell ref="B113:B116"/>
    <mergeCell ref="B75:C75"/>
    <mergeCell ref="B81:C81"/>
    <mergeCell ref="B123:C123"/>
    <mergeCell ref="B90:C90"/>
    <mergeCell ref="B146:C146"/>
    <mergeCell ref="B26:C26"/>
    <mergeCell ref="A7:A22"/>
    <mergeCell ref="B8:C8"/>
    <mergeCell ref="B19:C19"/>
    <mergeCell ref="B20:B21"/>
    <mergeCell ref="B22:C22"/>
    <mergeCell ref="A23:C23"/>
    <mergeCell ref="A24:A44"/>
    <mergeCell ref="B24:B25"/>
    <mergeCell ref="A2:E2"/>
    <mergeCell ref="A3:F3"/>
    <mergeCell ref="A5:A6"/>
    <mergeCell ref="B5:B6"/>
    <mergeCell ref="C5:C6"/>
    <mergeCell ref="D5:F5"/>
    <mergeCell ref="B28:C28"/>
    <mergeCell ref="B29:B30"/>
    <mergeCell ref="B31:C31"/>
    <mergeCell ref="B32:B43"/>
    <mergeCell ref="B44:C44"/>
    <mergeCell ref="A45:B45"/>
    <mergeCell ref="A46:A72"/>
    <mergeCell ref="B46:B50"/>
    <mergeCell ref="B51:C51"/>
    <mergeCell ref="B52:B53"/>
    <mergeCell ref="B54:C54"/>
    <mergeCell ref="B55:B57"/>
    <mergeCell ref="B58:C58"/>
    <mergeCell ref="B59:B60"/>
    <mergeCell ref="B63:C63"/>
    <mergeCell ref="B64:B65"/>
    <mergeCell ref="B66:C66"/>
    <mergeCell ref="B67:B68"/>
    <mergeCell ref="B69:C69"/>
    <mergeCell ref="B70:B71"/>
    <mergeCell ref="B72:C72"/>
    <mergeCell ref="B117:C117"/>
    <mergeCell ref="B118:B119"/>
    <mergeCell ref="B120:C120"/>
    <mergeCell ref="B121:B122"/>
    <mergeCell ref="B125:C125"/>
    <mergeCell ref="A127:A129"/>
    <mergeCell ref="B127:B128"/>
    <mergeCell ref="B129:C129"/>
    <mergeCell ref="A131:A133"/>
    <mergeCell ref="B131:B132"/>
    <mergeCell ref="B133:C133"/>
    <mergeCell ref="A135:A150"/>
    <mergeCell ref="B135:B136"/>
    <mergeCell ref="B137:C137"/>
    <mergeCell ref="B138:B139"/>
    <mergeCell ref="B140:C140"/>
    <mergeCell ref="B141:B142"/>
    <mergeCell ref="B143:C143"/>
    <mergeCell ref="B144:B145"/>
    <mergeCell ref="B150:C150"/>
    <mergeCell ref="A151:C151"/>
    <mergeCell ref="A152:A162"/>
    <mergeCell ref="B152:B155"/>
    <mergeCell ref="B162:C162"/>
    <mergeCell ref="A164:A168"/>
    <mergeCell ref="B164:B167"/>
    <mergeCell ref="B168:C168"/>
    <mergeCell ref="B185:C185"/>
    <mergeCell ref="A186:B186"/>
    <mergeCell ref="A187:A192"/>
    <mergeCell ref="B187:B191"/>
    <mergeCell ref="B192:C192"/>
    <mergeCell ref="A170:A185"/>
    <mergeCell ref="B170:B184"/>
    <mergeCell ref="B208:C208"/>
    <mergeCell ref="A209:B209"/>
    <mergeCell ref="A193:B193"/>
    <mergeCell ref="A194:A203"/>
    <mergeCell ref="B203:C203"/>
    <mergeCell ref="A204:B204"/>
    <mergeCell ref="A205:A206"/>
  </mergeCells>
  <pageMargins left="0.70866141732283472" right="0.70866141732283472" top="0.74803149606299213" bottom="0.74803149606299213" header="0.31496062992125984" footer="0.31496062992125984"/>
  <pageSetup paperSize="9" scale="75" fitToWidth="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54"/>
  <sheetViews>
    <sheetView view="pageBreakPreview" zoomScale="110" zoomScaleNormal="100" zoomScaleSheetLayoutView="110" workbookViewId="0">
      <selection activeCell="G44" sqref="G44"/>
    </sheetView>
  </sheetViews>
  <sheetFormatPr defaultColWidth="10.5" defaultRowHeight="11.25" x14ac:dyDescent="0.2"/>
  <cols>
    <col min="1" max="1" width="54.33203125" style="57" customWidth="1"/>
    <col min="2" max="2" width="18" style="57" customWidth="1"/>
    <col min="3" max="3" width="17" style="57" customWidth="1"/>
    <col min="4" max="16384" width="10.5" style="58"/>
  </cols>
  <sheetData>
    <row r="1" spans="1:4" s="57" customFormat="1" ht="56.25" customHeight="1" x14ac:dyDescent="0.2">
      <c r="B1" s="192" t="s">
        <v>84</v>
      </c>
      <c r="C1" s="192"/>
      <c r="D1" s="1"/>
    </row>
    <row r="2" spans="1:4" ht="58.5" customHeight="1" x14ac:dyDescent="0.2">
      <c r="A2" s="227" t="s">
        <v>0</v>
      </c>
      <c r="B2" s="227"/>
      <c r="C2" s="227"/>
    </row>
    <row r="4" spans="1:4" ht="45" x14ac:dyDescent="0.2">
      <c r="A4" s="59" t="s">
        <v>1</v>
      </c>
      <c r="B4" s="60" t="s">
        <v>2</v>
      </c>
      <c r="C4" s="61" t="s">
        <v>85</v>
      </c>
    </row>
    <row r="5" spans="1:4" x14ac:dyDescent="0.2">
      <c r="A5" s="62" t="s">
        <v>3</v>
      </c>
      <c r="B5" s="63">
        <v>84186</v>
      </c>
      <c r="C5" s="63">
        <v>10109265</v>
      </c>
    </row>
    <row r="6" spans="1:4" x14ac:dyDescent="0.2">
      <c r="A6" s="62" t="s">
        <v>4</v>
      </c>
      <c r="B6" s="63">
        <v>7669</v>
      </c>
      <c r="C6" s="63">
        <v>980143</v>
      </c>
    </row>
    <row r="7" spans="1:4" x14ac:dyDescent="0.2">
      <c r="A7" s="62" t="s">
        <v>5</v>
      </c>
      <c r="B7" s="63">
        <v>5960</v>
      </c>
      <c r="C7" s="63">
        <v>559932</v>
      </c>
    </row>
    <row r="8" spans="1:4" x14ac:dyDescent="0.2">
      <c r="A8" s="62" t="s">
        <v>6</v>
      </c>
      <c r="B8" s="63">
        <v>156854</v>
      </c>
      <c r="C8" s="63">
        <v>19196709</v>
      </c>
    </row>
    <row r="9" spans="1:4" x14ac:dyDescent="0.2">
      <c r="A9" s="62" t="s">
        <v>7</v>
      </c>
      <c r="B9" s="63">
        <v>144880</v>
      </c>
      <c r="C9" s="63">
        <v>17860927</v>
      </c>
    </row>
    <row r="10" spans="1:4" x14ac:dyDescent="0.2">
      <c r="A10" s="62" t="s">
        <v>8</v>
      </c>
      <c r="B10" s="63">
        <v>134081</v>
      </c>
      <c r="C10" s="63">
        <v>51197601</v>
      </c>
    </row>
    <row r="11" spans="1:4" x14ac:dyDescent="0.2">
      <c r="A11" s="62" t="s">
        <v>9</v>
      </c>
      <c r="B11" s="63">
        <v>127645</v>
      </c>
      <c r="C11" s="63">
        <v>16366536</v>
      </c>
    </row>
    <row r="12" spans="1:4" x14ac:dyDescent="0.2">
      <c r="A12" s="62" t="s">
        <v>10</v>
      </c>
      <c r="B12" s="63">
        <v>45994</v>
      </c>
      <c r="C12" s="63">
        <v>17394547</v>
      </c>
    </row>
    <row r="13" spans="1:4" x14ac:dyDescent="0.2">
      <c r="A13" s="62" t="s">
        <v>11</v>
      </c>
      <c r="B13" s="63">
        <v>63871</v>
      </c>
      <c r="C13" s="63">
        <v>8061425</v>
      </c>
    </row>
    <row r="14" spans="1:4" x14ac:dyDescent="0.2">
      <c r="A14" s="62" t="s">
        <v>12</v>
      </c>
      <c r="B14" s="63">
        <v>17418</v>
      </c>
      <c r="C14" s="63">
        <v>6563466</v>
      </c>
    </row>
    <row r="15" spans="1:4" x14ac:dyDescent="0.2">
      <c r="A15" s="62" t="s">
        <v>13</v>
      </c>
      <c r="B15" s="63">
        <v>22280</v>
      </c>
      <c r="C15" s="63">
        <v>3931770</v>
      </c>
    </row>
    <row r="16" spans="1:4" x14ac:dyDescent="0.2">
      <c r="A16" s="62" t="s">
        <v>14</v>
      </c>
      <c r="B16" s="63">
        <v>104879</v>
      </c>
      <c r="C16" s="63">
        <v>18015241</v>
      </c>
    </row>
    <row r="17" spans="1:3" x14ac:dyDescent="0.2">
      <c r="A17" s="62" t="s">
        <v>15</v>
      </c>
      <c r="B17" s="63">
        <v>58188</v>
      </c>
      <c r="C17" s="63">
        <v>10223340</v>
      </c>
    </row>
    <row r="18" spans="1:3" x14ac:dyDescent="0.2">
      <c r="A18" s="62" t="s">
        <v>16</v>
      </c>
      <c r="B18" s="63">
        <v>39099</v>
      </c>
      <c r="C18" s="63">
        <v>6639825</v>
      </c>
    </row>
    <row r="19" spans="1:3" x14ac:dyDescent="0.2">
      <c r="A19" s="62" t="s">
        <v>17</v>
      </c>
      <c r="B19" s="63">
        <v>15404</v>
      </c>
      <c r="C19" s="63">
        <v>2503985</v>
      </c>
    </row>
    <row r="20" spans="1:3" x14ac:dyDescent="0.2">
      <c r="A20" s="62" t="s">
        <v>18</v>
      </c>
      <c r="B20" s="63">
        <v>11581</v>
      </c>
      <c r="C20" s="63">
        <v>1935542</v>
      </c>
    </row>
    <row r="21" spans="1:3" x14ac:dyDescent="0.2">
      <c r="A21" s="62" t="s">
        <v>19</v>
      </c>
      <c r="B21" s="63">
        <v>15547</v>
      </c>
      <c r="C21" s="63">
        <v>2656036</v>
      </c>
    </row>
    <row r="22" spans="1:3" x14ac:dyDescent="0.2">
      <c r="A22" s="62" t="s">
        <v>20</v>
      </c>
      <c r="B22" s="63">
        <v>12534</v>
      </c>
      <c r="C22" s="63">
        <v>2111875</v>
      </c>
    </row>
    <row r="23" spans="1:3" x14ac:dyDescent="0.2">
      <c r="A23" s="62" t="s">
        <v>21</v>
      </c>
      <c r="B23" s="63">
        <v>44594</v>
      </c>
      <c r="C23" s="63">
        <v>7913094</v>
      </c>
    </row>
    <row r="24" spans="1:3" x14ac:dyDescent="0.2">
      <c r="A24" s="62" t="s">
        <v>22</v>
      </c>
      <c r="B24" s="63">
        <v>40020</v>
      </c>
      <c r="C24" s="63">
        <v>6455993</v>
      </c>
    </row>
    <row r="25" spans="1:3" x14ac:dyDescent="0.2">
      <c r="A25" s="62" t="s">
        <v>23</v>
      </c>
      <c r="B25" s="63">
        <v>11228</v>
      </c>
      <c r="C25" s="63">
        <v>1893733</v>
      </c>
    </row>
    <row r="26" spans="1:3" x14ac:dyDescent="0.2">
      <c r="A26" s="62" t="s">
        <v>24</v>
      </c>
      <c r="B26" s="63">
        <v>21286</v>
      </c>
      <c r="C26" s="63">
        <v>3640048</v>
      </c>
    </row>
    <row r="27" spans="1:3" x14ac:dyDescent="0.2">
      <c r="A27" s="62" t="s">
        <v>25</v>
      </c>
      <c r="B27" s="63">
        <v>12805</v>
      </c>
      <c r="C27" s="63">
        <v>2114180</v>
      </c>
    </row>
    <row r="28" spans="1:3" x14ac:dyDescent="0.2">
      <c r="A28" s="62" t="s">
        <v>26</v>
      </c>
      <c r="B28" s="63">
        <v>33566</v>
      </c>
      <c r="C28" s="63">
        <v>5458056</v>
      </c>
    </row>
    <row r="29" spans="1:3" x14ac:dyDescent="0.2">
      <c r="A29" s="62" t="s">
        <v>27</v>
      </c>
      <c r="B29" s="63">
        <v>13537</v>
      </c>
      <c r="C29" s="63">
        <v>2273043</v>
      </c>
    </row>
    <row r="30" spans="1:3" x14ac:dyDescent="0.2">
      <c r="A30" s="62" t="s">
        <v>28</v>
      </c>
      <c r="B30" s="63">
        <v>25199</v>
      </c>
      <c r="C30" s="63">
        <v>4054268</v>
      </c>
    </row>
    <row r="31" spans="1:3" x14ac:dyDescent="0.2">
      <c r="A31" s="62" t="s">
        <v>29</v>
      </c>
      <c r="B31" s="63">
        <v>29033</v>
      </c>
      <c r="C31" s="63">
        <v>4759719</v>
      </c>
    </row>
    <row r="32" spans="1:3" x14ac:dyDescent="0.2">
      <c r="A32" s="62" t="s">
        <v>30</v>
      </c>
      <c r="B32" s="63">
        <v>16938</v>
      </c>
      <c r="C32" s="63">
        <v>2857653</v>
      </c>
    </row>
    <row r="33" spans="1:3" x14ac:dyDescent="0.2">
      <c r="A33" s="62" t="s">
        <v>31</v>
      </c>
      <c r="B33" s="63">
        <v>92224</v>
      </c>
      <c r="C33" s="63">
        <v>15435301</v>
      </c>
    </row>
    <row r="34" spans="1:3" x14ac:dyDescent="0.2">
      <c r="A34" s="62" t="s">
        <v>32</v>
      </c>
      <c r="B34" s="63">
        <v>20056</v>
      </c>
      <c r="C34" s="63">
        <v>3183138</v>
      </c>
    </row>
    <row r="35" spans="1:3" x14ac:dyDescent="0.2">
      <c r="A35" s="62" t="s">
        <v>33</v>
      </c>
      <c r="B35" s="63">
        <v>20745</v>
      </c>
      <c r="C35" s="63">
        <v>3332718</v>
      </c>
    </row>
    <row r="36" spans="1:3" x14ac:dyDescent="0.2">
      <c r="A36" s="62" t="s">
        <v>34</v>
      </c>
      <c r="B36" s="63">
        <v>21815</v>
      </c>
      <c r="C36" s="63">
        <v>3836240</v>
      </c>
    </row>
    <row r="37" spans="1:3" x14ac:dyDescent="0.2">
      <c r="A37" s="62" t="s">
        <v>35</v>
      </c>
      <c r="B37" s="63">
        <v>34477</v>
      </c>
      <c r="C37" s="63">
        <v>5594698</v>
      </c>
    </row>
    <row r="38" spans="1:3" x14ac:dyDescent="0.2">
      <c r="A38" s="62" t="s">
        <v>36</v>
      </c>
      <c r="B38" s="63">
        <v>10256</v>
      </c>
      <c r="C38" s="63">
        <v>1610277</v>
      </c>
    </row>
    <row r="39" spans="1:3" x14ac:dyDescent="0.2">
      <c r="A39" s="62" t="s">
        <v>37</v>
      </c>
      <c r="B39" s="63">
        <v>62966</v>
      </c>
      <c r="C39" s="63">
        <v>10697451</v>
      </c>
    </row>
    <row r="40" spans="1:3" x14ac:dyDescent="0.2">
      <c r="A40" s="62" t="s">
        <v>38</v>
      </c>
      <c r="B40" s="63">
        <v>54771</v>
      </c>
      <c r="C40" s="63">
        <v>8999651</v>
      </c>
    </row>
    <row r="41" spans="1:3" x14ac:dyDescent="0.2">
      <c r="A41" s="62" t="s">
        <v>39</v>
      </c>
      <c r="B41" s="63">
        <v>20222</v>
      </c>
      <c r="C41" s="63">
        <v>3235824</v>
      </c>
    </row>
    <row r="42" spans="1:3" x14ac:dyDescent="0.2">
      <c r="A42" s="62" t="s">
        <v>40</v>
      </c>
      <c r="B42" s="63">
        <v>22696</v>
      </c>
      <c r="C42" s="63">
        <v>4077185</v>
      </c>
    </row>
    <row r="43" spans="1:3" x14ac:dyDescent="0.2">
      <c r="A43" s="62" t="s">
        <v>41</v>
      </c>
      <c r="B43" s="63">
        <v>15516</v>
      </c>
      <c r="C43" s="63">
        <v>2635431</v>
      </c>
    </row>
    <row r="44" spans="1:3" x14ac:dyDescent="0.2">
      <c r="A44" s="62" t="s">
        <v>42</v>
      </c>
      <c r="B44" s="63">
        <v>14617</v>
      </c>
      <c r="C44" s="63">
        <v>2498155</v>
      </c>
    </row>
    <row r="45" spans="1:3" x14ac:dyDescent="0.2">
      <c r="A45" s="62" t="s">
        <v>43</v>
      </c>
      <c r="B45" s="63">
        <v>8177</v>
      </c>
      <c r="C45" s="63">
        <v>735965</v>
      </c>
    </row>
    <row r="46" spans="1:3" x14ac:dyDescent="0.2">
      <c r="A46" s="62" t="s">
        <v>44</v>
      </c>
      <c r="B46" s="63">
        <v>15160</v>
      </c>
      <c r="C46" s="63">
        <v>1855369</v>
      </c>
    </row>
    <row r="47" spans="1:3" x14ac:dyDescent="0.2">
      <c r="A47" s="62" t="s">
        <v>45</v>
      </c>
      <c r="B47" s="63">
        <v>23173</v>
      </c>
      <c r="C47" s="63">
        <v>2798430</v>
      </c>
    </row>
    <row r="48" spans="1:3" x14ac:dyDescent="0.2">
      <c r="A48" s="62" t="s">
        <v>46</v>
      </c>
      <c r="B48" s="63">
        <v>7091</v>
      </c>
      <c r="C48" s="63">
        <v>804268</v>
      </c>
    </row>
    <row r="49" spans="1:3" x14ac:dyDescent="0.2">
      <c r="A49" s="62" t="s">
        <v>47</v>
      </c>
      <c r="B49" s="63">
        <v>4313</v>
      </c>
      <c r="C49" s="63">
        <v>592034</v>
      </c>
    </row>
    <row r="50" spans="1:3" x14ac:dyDescent="0.2">
      <c r="A50" s="62" t="s">
        <v>48</v>
      </c>
      <c r="B50" s="63">
        <v>5012</v>
      </c>
      <c r="C50" s="63">
        <v>413804</v>
      </c>
    </row>
    <row r="51" spans="1:3" x14ac:dyDescent="0.2">
      <c r="A51" s="62" t="s">
        <v>49</v>
      </c>
      <c r="B51" s="63">
        <v>1357</v>
      </c>
      <c r="C51" s="63">
        <v>208401</v>
      </c>
    </row>
    <row r="52" spans="1:3" x14ac:dyDescent="0.2">
      <c r="A52" s="62" t="s">
        <v>50</v>
      </c>
      <c r="B52" s="63">
        <v>5281</v>
      </c>
      <c r="C52" s="63">
        <v>413433</v>
      </c>
    </row>
    <row r="53" spans="1:3" x14ac:dyDescent="0.2">
      <c r="A53" s="62" t="s">
        <v>51</v>
      </c>
      <c r="B53" s="63">
        <v>35637</v>
      </c>
      <c r="C53" s="63">
        <v>5542653</v>
      </c>
    </row>
    <row r="54" spans="1:3" s="57" customFormat="1" x14ac:dyDescent="0.2">
      <c r="A54" s="62" t="s">
        <v>52</v>
      </c>
      <c r="B54" s="63">
        <v>1811838</v>
      </c>
      <c r="C54" s="63">
        <v>316228378</v>
      </c>
    </row>
  </sheetData>
  <mergeCells count="2">
    <mergeCell ref="A2:C2"/>
    <mergeCell ref="B1:C1"/>
  </mergeCells>
  <pageMargins left="0.7" right="0.7" top="0.75" bottom="0.75" header="0.3" footer="0.3"/>
  <pageSetup paperSize="9" pageOrder="overThenDown" orientation="portrait" r:id="rId1"/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view="pageBreakPreview" topLeftCell="C22" zoomScale="160" zoomScaleNormal="100" zoomScaleSheetLayoutView="160" workbookViewId="0">
      <selection activeCell="E16" sqref="E16"/>
    </sheetView>
  </sheetViews>
  <sheetFormatPr defaultRowHeight="11.25" outlineLevelRow="2" x14ac:dyDescent="0.2"/>
  <cols>
    <col min="1" max="1" width="10.83203125" customWidth="1"/>
    <col min="2" max="2" width="26.5" customWidth="1"/>
    <col min="3" max="3" width="16.33203125" customWidth="1"/>
    <col min="5" max="5" width="19.5" customWidth="1"/>
    <col min="7" max="7" width="19.6640625" customWidth="1"/>
  </cols>
  <sheetData>
    <row r="1" spans="1:9" ht="34.5" customHeight="1" x14ac:dyDescent="0.2">
      <c r="A1" s="52"/>
      <c r="B1" s="52"/>
      <c r="C1" s="52"/>
      <c r="D1" s="52"/>
      <c r="E1" s="58"/>
      <c r="F1" s="192" t="s">
        <v>244</v>
      </c>
      <c r="G1" s="192"/>
      <c r="H1" s="192"/>
      <c r="I1" s="52"/>
    </row>
    <row r="2" spans="1:9" ht="46.5" customHeight="1" x14ac:dyDescent="0.25">
      <c r="A2" s="194" t="s">
        <v>245</v>
      </c>
      <c r="B2" s="194"/>
      <c r="C2" s="194"/>
      <c r="D2" s="194"/>
      <c r="E2" s="194"/>
      <c r="F2" s="194"/>
      <c r="G2" s="194"/>
      <c r="H2" s="194"/>
      <c r="I2" s="53"/>
    </row>
    <row r="3" spans="1:9" ht="29.25" customHeight="1" x14ac:dyDescent="0.25">
      <c r="A3" s="195" t="s">
        <v>237</v>
      </c>
      <c r="B3" s="197" t="s">
        <v>238</v>
      </c>
      <c r="C3" s="198" t="s">
        <v>243</v>
      </c>
      <c r="D3" s="199"/>
      <c r="E3" s="200" t="s">
        <v>239</v>
      </c>
      <c r="F3" s="201"/>
      <c r="G3" s="202" t="s">
        <v>240</v>
      </c>
      <c r="H3" s="203"/>
      <c r="I3" s="54"/>
    </row>
    <row r="4" spans="1:9" ht="15" x14ac:dyDescent="0.25">
      <c r="A4" s="196"/>
      <c r="B4" s="197"/>
      <c r="C4" s="56" t="s">
        <v>241</v>
      </c>
      <c r="D4" s="55" t="s">
        <v>242</v>
      </c>
      <c r="E4" s="56" t="s">
        <v>241</v>
      </c>
      <c r="F4" s="55" t="s">
        <v>242</v>
      </c>
      <c r="G4" s="56" t="s">
        <v>241</v>
      </c>
      <c r="H4" s="55" t="s">
        <v>242</v>
      </c>
      <c r="I4" s="54"/>
    </row>
    <row r="5" spans="1:9" s="58" customFormat="1" x14ac:dyDescent="0.2">
      <c r="A5" s="73" t="s">
        <v>138</v>
      </c>
      <c r="B5" s="73" t="s">
        <v>139</v>
      </c>
      <c r="C5" s="74">
        <v>645068032</v>
      </c>
      <c r="D5" s="75">
        <v>7529</v>
      </c>
      <c r="E5" s="74">
        <v>98865826</v>
      </c>
      <c r="F5" s="75">
        <v>0</v>
      </c>
      <c r="G5" s="74">
        <v>743933858</v>
      </c>
      <c r="H5" s="75">
        <v>7529</v>
      </c>
    </row>
    <row r="6" spans="1:9" s="58" customFormat="1" outlineLevel="1" x14ac:dyDescent="0.2">
      <c r="A6" s="80"/>
      <c r="B6" s="81" t="s">
        <v>154</v>
      </c>
      <c r="C6" s="82">
        <v>645068032</v>
      </c>
      <c r="D6" s="83">
        <v>7529</v>
      </c>
      <c r="E6" s="82">
        <v>98865826</v>
      </c>
      <c r="F6" s="83">
        <v>0</v>
      </c>
      <c r="G6" s="84">
        <v>743933858</v>
      </c>
      <c r="H6" s="85">
        <v>7529</v>
      </c>
    </row>
    <row r="7" spans="1:9" s="58" customFormat="1" outlineLevel="2" x14ac:dyDescent="0.2">
      <c r="A7" s="86"/>
      <c r="B7" s="81" t="s">
        <v>88</v>
      </c>
      <c r="C7" s="82">
        <v>53719970.259999998</v>
      </c>
      <c r="D7" s="87">
        <v>627</v>
      </c>
      <c r="E7" s="82">
        <v>-2974078.1</v>
      </c>
      <c r="F7" s="83">
        <v>-22</v>
      </c>
      <c r="G7" s="84">
        <v>50745892.159999996</v>
      </c>
      <c r="H7" s="85">
        <v>605</v>
      </c>
    </row>
    <row r="8" spans="1:9" s="58" customFormat="1" outlineLevel="2" x14ac:dyDescent="0.2">
      <c r="A8" s="86"/>
      <c r="B8" s="81" t="s">
        <v>141</v>
      </c>
      <c r="C8" s="82">
        <v>53719970.259999998</v>
      </c>
      <c r="D8" s="87">
        <v>627</v>
      </c>
      <c r="E8" s="82">
        <v>9258173.1199999992</v>
      </c>
      <c r="F8" s="83">
        <v>4</v>
      </c>
      <c r="G8" s="84">
        <v>62978143.380000003</v>
      </c>
      <c r="H8" s="85">
        <v>631</v>
      </c>
    </row>
    <row r="9" spans="1:9" s="58" customFormat="1" outlineLevel="2" x14ac:dyDescent="0.2">
      <c r="A9" s="86"/>
      <c r="B9" s="81" t="s">
        <v>142</v>
      </c>
      <c r="C9" s="82">
        <v>53719970.259999998</v>
      </c>
      <c r="D9" s="87">
        <v>627</v>
      </c>
      <c r="E9" s="82">
        <v>9258173.1199999992</v>
      </c>
      <c r="F9" s="83">
        <v>4</v>
      </c>
      <c r="G9" s="84">
        <v>62978143.380000003</v>
      </c>
      <c r="H9" s="85">
        <v>631</v>
      </c>
    </row>
    <row r="10" spans="1:9" s="58" customFormat="1" outlineLevel="2" x14ac:dyDescent="0.2">
      <c r="A10" s="86"/>
      <c r="B10" s="81" t="s">
        <v>143</v>
      </c>
      <c r="C10" s="82">
        <v>53719970.259999998</v>
      </c>
      <c r="D10" s="87">
        <v>627</v>
      </c>
      <c r="E10" s="82">
        <v>9258173.1199999992</v>
      </c>
      <c r="F10" s="83">
        <v>4</v>
      </c>
      <c r="G10" s="84">
        <v>62978143.380000003</v>
      </c>
      <c r="H10" s="85">
        <v>631</v>
      </c>
    </row>
    <row r="11" spans="1:9" s="58" customFormat="1" outlineLevel="2" x14ac:dyDescent="0.2">
      <c r="A11" s="86"/>
      <c r="B11" s="81" t="s">
        <v>144</v>
      </c>
      <c r="C11" s="82">
        <v>53719970.259999998</v>
      </c>
      <c r="D11" s="87">
        <v>627</v>
      </c>
      <c r="E11" s="82">
        <v>9258173.1199999992</v>
      </c>
      <c r="F11" s="83">
        <v>4</v>
      </c>
      <c r="G11" s="84">
        <v>62978143.380000003</v>
      </c>
      <c r="H11" s="85">
        <v>631</v>
      </c>
    </row>
    <row r="12" spans="1:9" s="58" customFormat="1" outlineLevel="2" x14ac:dyDescent="0.2">
      <c r="A12" s="86"/>
      <c r="B12" s="81" t="s">
        <v>145</v>
      </c>
      <c r="C12" s="82">
        <v>53719970.259999998</v>
      </c>
      <c r="D12" s="87">
        <v>627</v>
      </c>
      <c r="E12" s="82">
        <v>9258173.1199999992</v>
      </c>
      <c r="F12" s="83">
        <v>4</v>
      </c>
      <c r="G12" s="84">
        <v>62978143.380000003</v>
      </c>
      <c r="H12" s="85">
        <v>631</v>
      </c>
    </row>
    <row r="13" spans="1:9" s="58" customFormat="1" outlineLevel="2" x14ac:dyDescent="0.2">
      <c r="A13" s="86"/>
      <c r="B13" s="81" t="s">
        <v>146</v>
      </c>
      <c r="C13" s="82">
        <v>53719970.259999998</v>
      </c>
      <c r="D13" s="87">
        <v>627</v>
      </c>
      <c r="E13" s="82">
        <v>9258173.1199999992</v>
      </c>
      <c r="F13" s="83">
        <v>2</v>
      </c>
      <c r="G13" s="84">
        <v>62978143.380000003</v>
      </c>
      <c r="H13" s="85">
        <v>629</v>
      </c>
    </row>
    <row r="14" spans="1:9" s="58" customFormat="1" outlineLevel="2" x14ac:dyDescent="0.2">
      <c r="A14" s="86"/>
      <c r="B14" s="81" t="s">
        <v>147</v>
      </c>
      <c r="C14" s="82">
        <v>53719970.259999998</v>
      </c>
      <c r="D14" s="87">
        <v>627</v>
      </c>
      <c r="E14" s="82">
        <v>9258173.1199999992</v>
      </c>
      <c r="F14" s="83">
        <v>0</v>
      </c>
      <c r="G14" s="84">
        <v>62978143.380000003</v>
      </c>
      <c r="H14" s="85">
        <v>627</v>
      </c>
    </row>
    <row r="15" spans="1:9" s="58" customFormat="1" outlineLevel="2" x14ac:dyDescent="0.2">
      <c r="A15" s="86"/>
      <c r="B15" s="81" t="s">
        <v>148</v>
      </c>
      <c r="C15" s="82">
        <v>53719970.259999998</v>
      </c>
      <c r="D15" s="87">
        <v>627</v>
      </c>
      <c r="E15" s="82">
        <v>9258173.1199999992</v>
      </c>
      <c r="F15" s="83">
        <v>0</v>
      </c>
      <c r="G15" s="84">
        <v>62978143.380000003</v>
      </c>
      <c r="H15" s="85">
        <v>627</v>
      </c>
    </row>
    <row r="16" spans="1:9" s="58" customFormat="1" outlineLevel="2" x14ac:dyDescent="0.2">
      <c r="A16" s="86"/>
      <c r="B16" s="81" t="s">
        <v>149</v>
      </c>
      <c r="C16" s="82">
        <v>53719970.259999998</v>
      </c>
      <c r="D16" s="87">
        <v>627</v>
      </c>
      <c r="E16" s="82">
        <v>9258173.1199999992</v>
      </c>
      <c r="F16" s="83">
        <v>0</v>
      </c>
      <c r="G16" s="84">
        <v>62978143.380000003</v>
      </c>
      <c r="H16" s="85">
        <v>627</v>
      </c>
    </row>
    <row r="17" spans="1:8" s="58" customFormat="1" outlineLevel="2" x14ac:dyDescent="0.2">
      <c r="A17" s="86"/>
      <c r="B17" s="81" t="s">
        <v>150</v>
      </c>
      <c r="C17" s="82">
        <v>53719970.259999998</v>
      </c>
      <c r="D17" s="87">
        <v>627</v>
      </c>
      <c r="E17" s="82">
        <v>9258173.1199999992</v>
      </c>
      <c r="F17" s="83">
        <v>0</v>
      </c>
      <c r="G17" s="84">
        <v>62978143.380000003</v>
      </c>
      <c r="H17" s="85">
        <v>627</v>
      </c>
    </row>
    <row r="18" spans="1:8" s="58" customFormat="1" outlineLevel="2" x14ac:dyDescent="0.2">
      <c r="A18" s="86"/>
      <c r="B18" s="81" t="s">
        <v>151</v>
      </c>
      <c r="C18" s="82">
        <v>54148359.140000001</v>
      </c>
      <c r="D18" s="87">
        <v>632</v>
      </c>
      <c r="E18" s="82">
        <v>9258172.9000000004</v>
      </c>
      <c r="F18" s="83">
        <v>0</v>
      </c>
      <c r="G18" s="84">
        <v>63406532.039999999</v>
      </c>
      <c r="H18" s="85">
        <v>632</v>
      </c>
    </row>
    <row r="19" spans="1:8" s="58" customFormat="1" x14ac:dyDescent="0.2">
      <c r="A19" s="73" t="s">
        <v>152</v>
      </c>
      <c r="B19" s="73" t="s">
        <v>153</v>
      </c>
      <c r="C19" s="74">
        <v>478612646</v>
      </c>
      <c r="D19" s="75">
        <v>3616</v>
      </c>
      <c r="E19" s="74">
        <v>-103882028</v>
      </c>
      <c r="F19" s="75">
        <v>0</v>
      </c>
      <c r="G19" s="74">
        <v>374730618</v>
      </c>
      <c r="H19" s="75">
        <v>3616</v>
      </c>
    </row>
    <row r="20" spans="1:8" s="58" customFormat="1" outlineLevel="1" x14ac:dyDescent="0.2">
      <c r="A20" s="80"/>
      <c r="B20" s="81" t="s">
        <v>154</v>
      </c>
      <c r="C20" s="82">
        <v>478612646</v>
      </c>
      <c r="D20" s="83">
        <v>3616</v>
      </c>
      <c r="E20" s="82">
        <v>-103882028</v>
      </c>
      <c r="F20" s="83">
        <v>0</v>
      </c>
      <c r="G20" s="84">
        <v>374730618</v>
      </c>
      <c r="H20" s="85">
        <v>3616</v>
      </c>
    </row>
    <row r="21" spans="1:8" s="58" customFormat="1" outlineLevel="2" x14ac:dyDescent="0.2">
      <c r="A21" s="86"/>
      <c r="B21" s="81" t="s">
        <v>88</v>
      </c>
      <c r="C21" s="82">
        <v>39840267.270000003</v>
      </c>
      <c r="D21" s="87">
        <v>301</v>
      </c>
      <c r="E21" s="82">
        <v>0</v>
      </c>
      <c r="F21" s="83">
        <v>0</v>
      </c>
      <c r="G21" s="84">
        <v>39840267.270000003</v>
      </c>
      <c r="H21" s="85">
        <v>301</v>
      </c>
    </row>
    <row r="22" spans="1:8" s="58" customFormat="1" outlineLevel="2" x14ac:dyDescent="0.2">
      <c r="A22" s="86"/>
      <c r="B22" s="81" t="s">
        <v>141</v>
      </c>
      <c r="C22" s="82">
        <v>39840267.270000003</v>
      </c>
      <c r="D22" s="87">
        <v>301</v>
      </c>
      <c r="E22" s="82">
        <v>-9443820.7200000007</v>
      </c>
      <c r="F22" s="83">
        <v>0</v>
      </c>
      <c r="G22" s="84">
        <v>30396446.550000001</v>
      </c>
      <c r="H22" s="85">
        <v>301</v>
      </c>
    </row>
    <row r="23" spans="1:8" s="58" customFormat="1" outlineLevel="2" x14ac:dyDescent="0.2">
      <c r="A23" s="86"/>
      <c r="B23" s="81" t="s">
        <v>142</v>
      </c>
      <c r="C23" s="82">
        <v>39840267.270000003</v>
      </c>
      <c r="D23" s="87">
        <v>301</v>
      </c>
      <c r="E23" s="82">
        <v>-9443820.7200000007</v>
      </c>
      <c r="F23" s="83">
        <v>0</v>
      </c>
      <c r="G23" s="84">
        <v>30396446.550000001</v>
      </c>
      <c r="H23" s="85">
        <v>301</v>
      </c>
    </row>
    <row r="24" spans="1:8" s="58" customFormat="1" outlineLevel="2" x14ac:dyDescent="0.2">
      <c r="A24" s="86"/>
      <c r="B24" s="81" t="s">
        <v>143</v>
      </c>
      <c r="C24" s="82">
        <v>39840267.270000003</v>
      </c>
      <c r="D24" s="87">
        <v>301</v>
      </c>
      <c r="E24" s="82">
        <v>-9443820.7200000007</v>
      </c>
      <c r="F24" s="83">
        <v>0</v>
      </c>
      <c r="G24" s="84">
        <v>30396446.550000001</v>
      </c>
      <c r="H24" s="85">
        <v>301</v>
      </c>
    </row>
    <row r="25" spans="1:8" s="58" customFormat="1" outlineLevel="2" x14ac:dyDescent="0.2">
      <c r="A25" s="86"/>
      <c r="B25" s="81" t="s">
        <v>144</v>
      </c>
      <c r="C25" s="82">
        <v>39840267.270000003</v>
      </c>
      <c r="D25" s="87">
        <v>301</v>
      </c>
      <c r="E25" s="82">
        <v>-9443820.7200000007</v>
      </c>
      <c r="F25" s="83">
        <v>0</v>
      </c>
      <c r="G25" s="84">
        <v>30396446.550000001</v>
      </c>
      <c r="H25" s="85">
        <v>301</v>
      </c>
    </row>
    <row r="26" spans="1:8" s="58" customFormat="1" outlineLevel="2" x14ac:dyDescent="0.2">
      <c r="A26" s="86"/>
      <c r="B26" s="81" t="s">
        <v>145</v>
      </c>
      <c r="C26" s="82">
        <v>39840267.270000003</v>
      </c>
      <c r="D26" s="87">
        <v>301</v>
      </c>
      <c r="E26" s="82">
        <v>-9443820.7200000007</v>
      </c>
      <c r="F26" s="83">
        <v>0</v>
      </c>
      <c r="G26" s="84">
        <v>30396446.550000001</v>
      </c>
      <c r="H26" s="85">
        <v>301</v>
      </c>
    </row>
    <row r="27" spans="1:8" s="58" customFormat="1" outlineLevel="2" x14ac:dyDescent="0.2">
      <c r="A27" s="86"/>
      <c r="B27" s="81" t="s">
        <v>146</v>
      </c>
      <c r="C27" s="82">
        <v>39840267.270000003</v>
      </c>
      <c r="D27" s="87">
        <v>301</v>
      </c>
      <c r="E27" s="82">
        <v>-9443820.7200000007</v>
      </c>
      <c r="F27" s="83">
        <v>0</v>
      </c>
      <c r="G27" s="84">
        <v>30396446.550000001</v>
      </c>
      <c r="H27" s="85">
        <v>301</v>
      </c>
    </row>
    <row r="28" spans="1:8" s="58" customFormat="1" outlineLevel="2" x14ac:dyDescent="0.2">
      <c r="A28" s="86"/>
      <c r="B28" s="81" t="s">
        <v>147</v>
      </c>
      <c r="C28" s="82">
        <v>39840267.270000003</v>
      </c>
      <c r="D28" s="87">
        <v>301</v>
      </c>
      <c r="E28" s="82">
        <v>-9443820.7200000007</v>
      </c>
      <c r="F28" s="83">
        <v>0</v>
      </c>
      <c r="G28" s="84">
        <v>30396446.550000001</v>
      </c>
      <c r="H28" s="85">
        <v>301</v>
      </c>
    </row>
    <row r="29" spans="1:8" s="58" customFormat="1" outlineLevel="2" x14ac:dyDescent="0.2">
      <c r="A29" s="86"/>
      <c r="B29" s="81" t="s">
        <v>148</v>
      </c>
      <c r="C29" s="82">
        <v>39840267.270000003</v>
      </c>
      <c r="D29" s="87">
        <v>301</v>
      </c>
      <c r="E29" s="82">
        <v>-9443820.7200000007</v>
      </c>
      <c r="F29" s="83">
        <v>0</v>
      </c>
      <c r="G29" s="84">
        <v>30396446.550000001</v>
      </c>
      <c r="H29" s="85">
        <v>301</v>
      </c>
    </row>
    <row r="30" spans="1:8" s="58" customFormat="1" outlineLevel="2" x14ac:dyDescent="0.2">
      <c r="A30" s="86"/>
      <c r="B30" s="81" t="s">
        <v>149</v>
      </c>
      <c r="C30" s="82">
        <v>39840267.270000003</v>
      </c>
      <c r="D30" s="87">
        <v>301</v>
      </c>
      <c r="E30" s="82">
        <v>-9443820.7200000007</v>
      </c>
      <c r="F30" s="83">
        <v>0</v>
      </c>
      <c r="G30" s="84">
        <v>30396446.550000001</v>
      </c>
      <c r="H30" s="85">
        <v>301</v>
      </c>
    </row>
    <row r="31" spans="1:8" s="58" customFormat="1" outlineLevel="2" x14ac:dyDescent="0.2">
      <c r="A31" s="86"/>
      <c r="B31" s="81" t="s">
        <v>150</v>
      </c>
      <c r="C31" s="82">
        <v>39840267.270000003</v>
      </c>
      <c r="D31" s="87">
        <v>301</v>
      </c>
      <c r="E31" s="82">
        <v>-9443820.7200000007</v>
      </c>
      <c r="F31" s="83">
        <v>0</v>
      </c>
      <c r="G31" s="84">
        <v>30396446.550000001</v>
      </c>
      <c r="H31" s="85">
        <v>301</v>
      </c>
    </row>
    <row r="32" spans="1:8" s="58" customFormat="1" outlineLevel="2" x14ac:dyDescent="0.2">
      <c r="A32" s="86"/>
      <c r="B32" s="81" t="s">
        <v>151</v>
      </c>
      <c r="C32" s="82">
        <v>40369706.030000001</v>
      </c>
      <c r="D32" s="87">
        <v>305</v>
      </c>
      <c r="E32" s="82">
        <v>-9443820.8000000007</v>
      </c>
      <c r="F32" s="83">
        <v>0</v>
      </c>
      <c r="G32" s="84">
        <v>30925885.23</v>
      </c>
      <c r="H32" s="85">
        <v>305</v>
      </c>
    </row>
    <row r="33" spans="1:8" s="58" customFormat="1" ht="21" x14ac:dyDescent="0.2">
      <c r="A33" s="73" t="s">
        <v>95</v>
      </c>
      <c r="B33" s="73" t="s">
        <v>14</v>
      </c>
      <c r="C33" s="74">
        <v>90251479</v>
      </c>
      <c r="D33" s="75">
        <v>1687</v>
      </c>
      <c r="E33" s="74">
        <v>5016202</v>
      </c>
      <c r="F33" s="75">
        <v>0</v>
      </c>
      <c r="G33" s="74">
        <v>95267681</v>
      </c>
      <c r="H33" s="75">
        <v>1687</v>
      </c>
    </row>
    <row r="34" spans="1:8" s="58" customFormat="1" outlineLevel="1" x14ac:dyDescent="0.2">
      <c r="A34" s="80"/>
      <c r="B34" s="81" t="s">
        <v>154</v>
      </c>
      <c r="C34" s="82">
        <v>90251479</v>
      </c>
      <c r="D34" s="83">
        <v>1687</v>
      </c>
      <c r="E34" s="82">
        <v>5016202</v>
      </c>
      <c r="F34" s="83">
        <v>0</v>
      </c>
      <c r="G34" s="84">
        <v>95267681</v>
      </c>
      <c r="H34" s="85">
        <v>1687</v>
      </c>
    </row>
    <row r="35" spans="1:8" s="58" customFormat="1" outlineLevel="2" x14ac:dyDescent="0.2">
      <c r="A35" s="86"/>
      <c r="B35" s="81" t="s">
        <v>88</v>
      </c>
      <c r="C35" s="82">
        <v>7543247.5</v>
      </c>
      <c r="D35" s="87">
        <v>141</v>
      </c>
      <c r="E35" s="82">
        <v>221062.1</v>
      </c>
      <c r="F35" s="83">
        <v>-10</v>
      </c>
      <c r="G35" s="84">
        <v>7764309.5999999996</v>
      </c>
      <c r="H35" s="85">
        <v>131</v>
      </c>
    </row>
    <row r="36" spans="1:8" s="58" customFormat="1" outlineLevel="2" x14ac:dyDescent="0.2">
      <c r="A36" s="86"/>
      <c r="B36" s="81" t="s">
        <v>141</v>
      </c>
      <c r="C36" s="82">
        <v>7543247.5</v>
      </c>
      <c r="D36" s="87">
        <v>141</v>
      </c>
      <c r="E36" s="82">
        <v>435921.8</v>
      </c>
      <c r="F36" s="83">
        <v>1</v>
      </c>
      <c r="G36" s="84">
        <v>7979169.2999999998</v>
      </c>
      <c r="H36" s="85">
        <v>142</v>
      </c>
    </row>
    <row r="37" spans="1:8" s="58" customFormat="1" outlineLevel="2" x14ac:dyDescent="0.2">
      <c r="A37" s="86"/>
      <c r="B37" s="81" t="s">
        <v>142</v>
      </c>
      <c r="C37" s="82">
        <v>7543247.5</v>
      </c>
      <c r="D37" s="87">
        <v>141</v>
      </c>
      <c r="E37" s="82">
        <v>435921.8</v>
      </c>
      <c r="F37" s="83">
        <v>1</v>
      </c>
      <c r="G37" s="84">
        <v>7979169.2999999998</v>
      </c>
      <c r="H37" s="85">
        <v>142</v>
      </c>
    </row>
    <row r="38" spans="1:8" s="58" customFormat="1" outlineLevel="2" x14ac:dyDescent="0.2">
      <c r="A38" s="86"/>
      <c r="B38" s="81" t="s">
        <v>143</v>
      </c>
      <c r="C38" s="82">
        <v>7543247.5</v>
      </c>
      <c r="D38" s="87">
        <v>141</v>
      </c>
      <c r="E38" s="82">
        <v>435921.8</v>
      </c>
      <c r="F38" s="83">
        <v>1</v>
      </c>
      <c r="G38" s="84">
        <v>7979169.2999999998</v>
      </c>
      <c r="H38" s="85">
        <v>142</v>
      </c>
    </row>
    <row r="39" spans="1:8" s="58" customFormat="1" outlineLevel="2" x14ac:dyDescent="0.2">
      <c r="A39" s="86"/>
      <c r="B39" s="81" t="s">
        <v>144</v>
      </c>
      <c r="C39" s="82">
        <v>7543247.5</v>
      </c>
      <c r="D39" s="87">
        <v>141</v>
      </c>
      <c r="E39" s="82">
        <v>435921.8</v>
      </c>
      <c r="F39" s="83">
        <v>1</v>
      </c>
      <c r="G39" s="84">
        <v>7979169.2999999998</v>
      </c>
      <c r="H39" s="85">
        <v>142</v>
      </c>
    </row>
    <row r="40" spans="1:8" s="58" customFormat="1" outlineLevel="2" x14ac:dyDescent="0.2">
      <c r="A40" s="86"/>
      <c r="B40" s="81" t="s">
        <v>145</v>
      </c>
      <c r="C40" s="82">
        <v>7543247.5</v>
      </c>
      <c r="D40" s="87">
        <v>141</v>
      </c>
      <c r="E40" s="82">
        <v>435921.8</v>
      </c>
      <c r="F40" s="83">
        <v>1</v>
      </c>
      <c r="G40" s="84">
        <v>7979169.2999999998</v>
      </c>
      <c r="H40" s="85">
        <v>142</v>
      </c>
    </row>
    <row r="41" spans="1:8" s="58" customFormat="1" outlineLevel="2" x14ac:dyDescent="0.2">
      <c r="A41" s="86"/>
      <c r="B41" s="81" t="s">
        <v>146</v>
      </c>
      <c r="C41" s="82">
        <v>7543247.5</v>
      </c>
      <c r="D41" s="87">
        <v>141</v>
      </c>
      <c r="E41" s="82">
        <v>435921.8</v>
      </c>
      <c r="F41" s="83">
        <v>1</v>
      </c>
      <c r="G41" s="84">
        <v>7979169.2999999998</v>
      </c>
      <c r="H41" s="85">
        <v>142</v>
      </c>
    </row>
    <row r="42" spans="1:8" s="58" customFormat="1" outlineLevel="2" x14ac:dyDescent="0.2">
      <c r="A42" s="86"/>
      <c r="B42" s="81" t="s">
        <v>147</v>
      </c>
      <c r="C42" s="82">
        <v>7543247.5</v>
      </c>
      <c r="D42" s="87">
        <v>141</v>
      </c>
      <c r="E42" s="82">
        <v>435921.8</v>
      </c>
      <c r="F42" s="83">
        <v>1</v>
      </c>
      <c r="G42" s="84">
        <v>7979169.2999999998</v>
      </c>
      <c r="H42" s="85">
        <v>142</v>
      </c>
    </row>
    <row r="43" spans="1:8" s="58" customFormat="1" outlineLevel="2" x14ac:dyDescent="0.2">
      <c r="A43" s="86"/>
      <c r="B43" s="81" t="s">
        <v>148</v>
      </c>
      <c r="C43" s="82">
        <v>7543247.5</v>
      </c>
      <c r="D43" s="87">
        <v>141</v>
      </c>
      <c r="E43" s="82">
        <v>435921.8</v>
      </c>
      <c r="F43" s="83">
        <v>1</v>
      </c>
      <c r="G43" s="84">
        <v>7979169.2999999998</v>
      </c>
      <c r="H43" s="85">
        <v>142</v>
      </c>
    </row>
    <row r="44" spans="1:8" s="58" customFormat="1" outlineLevel="2" x14ac:dyDescent="0.2">
      <c r="A44" s="86"/>
      <c r="B44" s="81" t="s">
        <v>149</v>
      </c>
      <c r="C44" s="82">
        <v>7543247.5</v>
      </c>
      <c r="D44" s="87">
        <v>141</v>
      </c>
      <c r="E44" s="82">
        <v>435921.8</v>
      </c>
      <c r="F44" s="83">
        <v>1</v>
      </c>
      <c r="G44" s="84">
        <v>7979169.2999999998</v>
      </c>
      <c r="H44" s="85">
        <v>142</v>
      </c>
    </row>
    <row r="45" spans="1:8" s="58" customFormat="1" outlineLevel="2" x14ac:dyDescent="0.2">
      <c r="A45" s="86"/>
      <c r="B45" s="81" t="s">
        <v>150</v>
      </c>
      <c r="C45" s="82">
        <v>7543247.5</v>
      </c>
      <c r="D45" s="87">
        <v>141</v>
      </c>
      <c r="E45" s="82">
        <v>435921.8</v>
      </c>
      <c r="F45" s="83">
        <v>1</v>
      </c>
      <c r="G45" s="84">
        <v>7979169.2999999998</v>
      </c>
      <c r="H45" s="85">
        <v>142</v>
      </c>
    </row>
    <row r="46" spans="1:8" s="58" customFormat="1" outlineLevel="2" x14ac:dyDescent="0.2">
      <c r="A46" s="86"/>
      <c r="B46" s="81" t="s">
        <v>151</v>
      </c>
      <c r="C46" s="82">
        <v>7275756.5</v>
      </c>
      <c r="D46" s="87">
        <v>136</v>
      </c>
      <c r="E46" s="82">
        <v>435921.9</v>
      </c>
      <c r="F46" s="83">
        <v>0</v>
      </c>
      <c r="G46" s="84">
        <v>7711678.4000000004</v>
      </c>
      <c r="H46" s="85">
        <v>136</v>
      </c>
    </row>
    <row r="47" spans="1:8" s="58" customFormat="1" x14ac:dyDescent="0.2">
      <c r="A47" s="193" t="s">
        <v>132</v>
      </c>
      <c r="B47" s="193"/>
      <c r="C47" s="74">
        <v>1213932157</v>
      </c>
      <c r="D47" s="75">
        <v>12832</v>
      </c>
      <c r="E47" s="74">
        <v>0</v>
      </c>
      <c r="F47" s="75">
        <v>0</v>
      </c>
      <c r="G47" s="74">
        <v>1213932157</v>
      </c>
      <c r="H47" s="75">
        <v>12832</v>
      </c>
    </row>
    <row r="48" spans="1:8" x14ac:dyDescent="0.2">
      <c r="A48" s="58"/>
      <c r="B48" s="58"/>
      <c r="C48" s="58"/>
      <c r="D48" s="58"/>
      <c r="E48" s="58"/>
      <c r="F48" s="58"/>
      <c r="G48" s="58"/>
      <c r="H48" s="58"/>
    </row>
    <row r="49" spans="1:8" x14ac:dyDescent="0.2">
      <c r="A49" s="58"/>
      <c r="B49" s="58"/>
      <c r="C49" s="58"/>
      <c r="D49" s="58"/>
      <c r="E49" s="58"/>
      <c r="F49" s="58"/>
      <c r="G49" s="58"/>
      <c r="H49" s="58"/>
    </row>
  </sheetData>
  <mergeCells count="8">
    <mergeCell ref="F1:H1"/>
    <mergeCell ref="A47:B47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1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6"/>
  <sheetViews>
    <sheetView view="pageBreakPreview" topLeftCell="A200" zoomScale="160" zoomScaleNormal="100" zoomScaleSheetLayoutView="160" workbookViewId="0">
      <selection activeCell="B14" sqref="B14"/>
    </sheetView>
  </sheetViews>
  <sheetFormatPr defaultColWidth="10.6640625" defaultRowHeight="11.25" outlineLevelRow="2" x14ac:dyDescent="0.2"/>
  <cols>
    <col min="1" max="1" width="11.33203125" style="58" customWidth="1"/>
    <col min="2" max="2" width="24.33203125" style="58" customWidth="1"/>
    <col min="3" max="3" width="15.5" style="77" customWidth="1"/>
    <col min="4" max="4" width="9" style="58" customWidth="1"/>
    <col min="5" max="5" width="16.83203125" style="77" customWidth="1"/>
    <col min="6" max="6" width="9" style="58" customWidth="1"/>
    <col min="7" max="7" width="17.1640625" style="78" customWidth="1"/>
    <col min="8" max="8" width="9" style="79" customWidth="1"/>
    <col min="9" max="255" width="10.6640625" style="58"/>
    <col min="256" max="256" width="2.33203125" style="58" customWidth="1"/>
    <col min="257" max="257" width="11.33203125" style="58" customWidth="1"/>
    <col min="258" max="258" width="24.33203125" style="58" customWidth="1"/>
    <col min="259" max="259" width="15.5" style="58" customWidth="1"/>
    <col min="260" max="260" width="9" style="58" customWidth="1"/>
    <col min="261" max="261" width="16.83203125" style="58" customWidth="1"/>
    <col min="262" max="262" width="9" style="58" customWidth="1"/>
    <col min="263" max="263" width="17.1640625" style="58" customWidth="1"/>
    <col min="264" max="264" width="9" style="58" customWidth="1"/>
    <col min="265" max="511" width="10.6640625" style="58"/>
    <col min="512" max="512" width="2.33203125" style="58" customWidth="1"/>
    <col min="513" max="513" width="11.33203125" style="58" customWidth="1"/>
    <col min="514" max="514" width="24.33203125" style="58" customWidth="1"/>
    <col min="515" max="515" width="15.5" style="58" customWidth="1"/>
    <col min="516" max="516" width="9" style="58" customWidth="1"/>
    <col min="517" max="517" width="16.83203125" style="58" customWidth="1"/>
    <col min="518" max="518" width="9" style="58" customWidth="1"/>
    <col min="519" max="519" width="17.1640625" style="58" customWidth="1"/>
    <col min="520" max="520" width="9" style="58" customWidth="1"/>
    <col min="521" max="767" width="10.6640625" style="58"/>
    <col min="768" max="768" width="2.33203125" style="58" customWidth="1"/>
    <col min="769" max="769" width="11.33203125" style="58" customWidth="1"/>
    <col min="770" max="770" width="24.33203125" style="58" customWidth="1"/>
    <col min="771" max="771" width="15.5" style="58" customWidth="1"/>
    <col min="772" max="772" width="9" style="58" customWidth="1"/>
    <col min="773" max="773" width="16.83203125" style="58" customWidth="1"/>
    <col min="774" max="774" width="9" style="58" customWidth="1"/>
    <col min="775" max="775" width="17.1640625" style="58" customWidth="1"/>
    <col min="776" max="776" width="9" style="58" customWidth="1"/>
    <col min="777" max="1023" width="10.6640625" style="58"/>
    <col min="1024" max="1024" width="2.33203125" style="58" customWidth="1"/>
    <col min="1025" max="1025" width="11.33203125" style="58" customWidth="1"/>
    <col min="1026" max="1026" width="24.33203125" style="58" customWidth="1"/>
    <col min="1027" max="1027" width="15.5" style="58" customWidth="1"/>
    <col min="1028" max="1028" width="9" style="58" customWidth="1"/>
    <col min="1029" max="1029" width="16.83203125" style="58" customWidth="1"/>
    <col min="1030" max="1030" width="9" style="58" customWidth="1"/>
    <col min="1031" max="1031" width="17.1640625" style="58" customWidth="1"/>
    <col min="1032" max="1032" width="9" style="58" customWidth="1"/>
    <col min="1033" max="1279" width="10.6640625" style="58"/>
    <col min="1280" max="1280" width="2.33203125" style="58" customWidth="1"/>
    <col min="1281" max="1281" width="11.33203125" style="58" customWidth="1"/>
    <col min="1282" max="1282" width="24.33203125" style="58" customWidth="1"/>
    <col min="1283" max="1283" width="15.5" style="58" customWidth="1"/>
    <col min="1284" max="1284" width="9" style="58" customWidth="1"/>
    <col min="1285" max="1285" width="16.83203125" style="58" customWidth="1"/>
    <col min="1286" max="1286" width="9" style="58" customWidth="1"/>
    <col min="1287" max="1287" width="17.1640625" style="58" customWidth="1"/>
    <col min="1288" max="1288" width="9" style="58" customWidth="1"/>
    <col min="1289" max="1535" width="10.6640625" style="58"/>
    <col min="1536" max="1536" width="2.33203125" style="58" customWidth="1"/>
    <col min="1537" max="1537" width="11.33203125" style="58" customWidth="1"/>
    <col min="1538" max="1538" width="24.33203125" style="58" customWidth="1"/>
    <col min="1539" max="1539" width="15.5" style="58" customWidth="1"/>
    <col min="1540" max="1540" width="9" style="58" customWidth="1"/>
    <col min="1541" max="1541" width="16.83203125" style="58" customWidth="1"/>
    <col min="1542" max="1542" width="9" style="58" customWidth="1"/>
    <col min="1543" max="1543" width="17.1640625" style="58" customWidth="1"/>
    <col min="1544" max="1544" width="9" style="58" customWidth="1"/>
    <col min="1545" max="1791" width="10.6640625" style="58"/>
    <col min="1792" max="1792" width="2.33203125" style="58" customWidth="1"/>
    <col min="1793" max="1793" width="11.33203125" style="58" customWidth="1"/>
    <col min="1794" max="1794" width="24.33203125" style="58" customWidth="1"/>
    <col min="1795" max="1795" width="15.5" style="58" customWidth="1"/>
    <col min="1796" max="1796" width="9" style="58" customWidth="1"/>
    <col min="1797" max="1797" width="16.83203125" style="58" customWidth="1"/>
    <col min="1798" max="1798" width="9" style="58" customWidth="1"/>
    <col min="1799" max="1799" width="17.1640625" style="58" customWidth="1"/>
    <col min="1800" max="1800" width="9" style="58" customWidth="1"/>
    <col min="1801" max="2047" width="10.6640625" style="58"/>
    <col min="2048" max="2048" width="2.33203125" style="58" customWidth="1"/>
    <col min="2049" max="2049" width="11.33203125" style="58" customWidth="1"/>
    <col min="2050" max="2050" width="24.33203125" style="58" customWidth="1"/>
    <col min="2051" max="2051" width="15.5" style="58" customWidth="1"/>
    <col min="2052" max="2052" width="9" style="58" customWidth="1"/>
    <col min="2053" max="2053" width="16.83203125" style="58" customWidth="1"/>
    <col min="2054" max="2054" width="9" style="58" customWidth="1"/>
    <col min="2055" max="2055" width="17.1640625" style="58" customWidth="1"/>
    <col min="2056" max="2056" width="9" style="58" customWidth="1"/>
    <col min="2057" max="2303" width="10.6640625" style="58"/>
    <col min="2304" max="2304" width="2.33203125" style="58" customWidth="1"/>
    <col min="2305" max="2305" width="11.33203125" style="58" customWidth="1"/>
    <col min="2306" max="2306" width="24.33203125" style="58" customWidth="1"/>
    <col min="2307" max="2307" width="15.5" style="58" customWidth="1"/>
    <col min="2308" max="2308" width="9" style="58" customWidth="1"/>
    <col min="2309" max="2309" width="16.83203125" style="58" customWidth="1"/>
    <col min="2310" max="2310" width="9" style="58" customWidth="1"/>
    <col min="2311" max="2311" width="17.1640625" style="58" customWidth="1"/>
    <col min="2312" max="2312" width="9" style="58" customWidth="1"/>
    <col min="2313" max="2559" width="10.6640625" style="58"/>
    <col min="2560" max="2560" width="2.33203125" style="58" customWidth="1"/>
    <col min="2561" max="2561" width="11.33203125" style="58" customWidth="1"/>
    <col min="2562" max="2562" width="24.33203125" style="58" customWidth="1"/>
    <col min="2563" max="2563" width="15.5" style="58" customWidth="1"/>
    <col min="2564" max="2564" width="9" style="58" customWidth="1"/>
    <col min="2565" max="2565" width="16.83203125" style="58" customWidth="1"/>
    <col min="2566" max="2566" width="9" style="58" customWidth="1"/>
    <col min="2567" max="2567" width="17.1640625" style="58" customWidth="1"/>
    <col min="2568" max="2568" width="9" style="58" customWidth="1"/>
    <col min="2569" max="2815" width="10.6640625" style="58"/>
    <col min="2816" max="2816" width="2.33203125" style="58" customWidth="1"/>
    <col min="2817" max="2817" width="11.33203125" style="58" customWidth="1"/>
    <col min="2818" max="2818" width="24.33203125" style="58" customWidth="1"/>
    <col min="2819" max="2819" width="15.5" style="58" customWidth="1"/>
    <col min="2820" max="2820" width="9" style="58" customWidth="1"/>
    <col min="2821" max="2821" width="16.83203125" style="58" customWidth="1"/>
    <col min="2822" max="2822" width="9" style="58" customWidth="1"/>
    <col min="2823" max="2823" width="17.1640625" style="58" customWidth="1"/>
    <col min="2824" max="2824" width="9" style="58" customWidth="1"/>
    <col min="2825" max="3071" width="10.6640625" style="58"/>
    <col min="3072" max="3072" width="2.33203125" style="58" customWidth="1"/>
    <col min="3073" max="3073" width="11.33203125" style="58" customWidth="1"/>
    <col min="3074" max="3074" width="24.33203125" style="58" customWidth="1"/>
    <col min="3075" max="3075" width="15.5" style="58" customWidth="1"/>
    <col min="3076" max="3076" width="9" style="58" customWidth="1"/>
    <col min="3077" max="3077" width="16.83203125" style="58" customWidth="1"/>
    <col min="3078" max="3078" width="9" style="58" customWidth="1"/>
    <col min="3079" max="3079" width="17.1640625" style="58" customWidth="1"/>
    <col min="3080" max="3080" width="9" style="58" customWidth="1"/>
    <col min="3081" max="3327" width="10.6640625" style="58"/>
    <col min="3328" max="3328" width="2.33203125" style="58" customWidth="1"/>
    <col min="3329" max="3329" width="11.33203125" style="58" customWidth="1"/>
    <col min="3330" max="3330" width="24.33203125" style="58" customWidth="1"/>
    <col min="3331" max="3331" width="15.5" style="58" customWidth="1"/>
    <col min="3332" max="3332" width="9" style="58" customWidth="1"/>
    <col min="3333" max="3333" width="16.83203125" style="58" customWidth="1"/>
    <col min="3334" max="3334" width="9" style="58" customWidth="1"/>
    <col min="3335" max="3335" width="17.1640625" style="58" customWidth="1"/>
    <col min="3336" max="3336" width="9" style="58" customWidth="1"/>
    <col min="3337" max="3583" width="10.6640625" style="58"/>
    <col min="3584" max="3584" width="2.33203125" style="58" customWidth="1"/>
    <col min="3585" max="3585" width="11.33203125" style="58" customWidth="1"/>
    <col min="3586" max="3586" width="24.33203125" style="58" customWidth="1"/>
    <col min="3587" max="3587" width="15.5" style="58" customWidth="1"/>
    <col min="3588" max="3588" width="9" style="58" customWidth="1"/>
    <col min="3589" max="3589" width="16.83203125" style="58" customWidth="1"/>
    <col min="3590" max="3590" width="9" style="58" customWidth="1"/>
    <col min="3591" max="3591" width="17.1640625" style="58" customWidth="1"/>
    <col min="3592" max="3592" width="9" style="58" customWidth="1"/>
    <col min="3593" max="3839" width="10.6640625" style="58"/>
    <col min="3840" max="3840" width="2.33203125" style="58" customWidth="1"/>
    <col min="3841" max="3841" width="11.33203125" style="58" customWidth="1"/>
    <col min="3842" max="3842" width="24.33203125" style="58" customWidth="1"/>
    <col min="3843" max="3843" width="15.5" style="58" customWidth="1"/>
    <col min="3844" max="3844" width="9" style="58" customWidth="1"/>
    <col min="3845" max="3845" width="16.83203125" style="58" customWidth="1"/>
    <col min="3846" max="3846" width="9" style="58" customWidth="1"/>
    <col min="3847" max="3847" width="17.1640625" style="58" customWidth="1"/>
    <col min="3848" max="3848" width="9" style="58" customWidth="1"/>
    <col min="3849" max="4095" width="10.6640625" style="58"/>
    <col min="4096" max="4096" width="2.33203125" style="58" customWidth="1"/>
    <col min="4097" max="4097" width="11.33203125" style="58" customWidth="1"/>
    <col min="4098" max="4098" width="24.33203125" style="58" customWidth="1"/>
    <col min="4099" max="4099" width="15.5" style="58" customWidth="1"/>
    <col min="4100" max="4100" width="9" style="58" customWidth="1"/>
    <col min="4101" max="4101" width="16.83203125" style="58" customWidth="1"/>
    <col min="4102" max="4102" width="9" style="58" customWidth="1"/>
    <col min="4103" max="4103" width="17.1640625" style="58" customWidth="1"/>
    <col min="4104" max="4104" width="9" style="58" customWidth="1"/>
    <col min="4105" max="4351" width="10.6640625" style="58"/>
    <col min="4352" max="4352" width="2.33203125" style="58" customWidth="1"/>
    <col min="4353" max="4353" width="11.33203125" style="58" customWidth="1"/>
    <col min="4354" max="4354" width="24.33203125" style="58" customWidth="1"/>
    <col min="4355" max="4355" width="15.5" style="58" customWidth="1"/>
    <col min="4356" max="4356" width="9" style="58" customWidth="1"/>
    <col min="4357" max="4357" width="16.83203125" style="58" customWidth="1"/>
    <col min="4358" max="4358" width="9" style="58" customWidth="1"/>
    <col min="4359" max="4359" width="17.1640625" style="58" customWidth="1"/>
    <col min="4360" max="4360" width="9" style="58" customWidth="1"/>
    <col min="4361" max="4607" width="10.6640625" style="58"/>
    <col min="4608" max="4608" width="2.33203125" style="58" customWidth="1"/>
    <col min="4609" max="4609" width="11.33203125" style="58" customWidth="1"/>
    <col min="4610" max="4610" width="24.33203125" style="58" customWidth="1"/>
    <col min="4611" max="4611" width="15.5" style="58" customWidth="1"/>
    <col min="4612" max="4612" width="9" style="58" customWidth="1"/>
    <col min="4613" max="4613" width="16.83203125" style="58" customWidth="1"/>
    <col min="4614" max="4614" width="9" style="58" customWidth="1"/>
    <col min="4615" max="4615" width="17.1640625" style="58" customWidth="1"/>
    <col min="4616" max="4616" width="9" style="58" customWidth="1"/>
    <col min="4617" max="4863" width="10.6640625" style="58"/>
    <col min="4864" max="4864" width="2.33203125" style="58" customWidth="1"/>
    <col min="4865" max="4865" width="11.33203125" style="58" customWidth="1"/>
    <col min="4866" max="4866" width="24.33203125" style="58" customWidth="1"/>
    <col min="4867" max="4867" width="15.5" style="58" customWidth="1"/>
    <col min="4868" max="4868" width="9" style="58" customWidth="1"/>
    <col min="4869" max="4869" width="16.83203125" style="58" customWidth="1"/>
    <col min="4870" max="4870" width="9" style="58" customWidth="1"/>
    <col min="4871" max="4871" width="17.1640625" style="58" customWidth="1"/>
    <col min="4872" max="4872" width="9" style="58" customWidth="1"/>
    <col min="4873" max="5119" width="10.6640625" style="58"/>
    <col min="5120" max="5120" width="2.33203125" style="58" customWidth="1"/>
    <col min="5121" max="5121" width="11.33203125" style="58" customWidth="1"/>
    <col min="5122" max="5122" width="24.33203125" style="58" customWidth="1"/>
    <col min="5123" max="5123" width="15.5" style="58" customWidth="1"/>
    <col min="5124" max="5124" width="9" style="58" customWidth="1"/>
    <col min="5125" max="5125" width="16.83203125" style="58" customWidth="1"/>
    <col min="5126" max="5126" width="9" style="58" customWidth="1"/>
    <col min="5127" max="5127" width="17.1640625" style="58" customWidth="1"/>
    <col min="5128" max="5128" width="9" style="58" customWidth="1"/>
    <col min="5129" max="5375" width="10.6640625" style="58"/>
    <col min="5376" max="5376" width="2.33203125" style="58" customWidth="1"/>
    <col min="5377" max="5377" width="11.33203125" style="58" customWidth="1"/>
    <col min="5378" max="5378" width="24.33203125" style="58" customWidth="1"/>
    <col min="5379" max="5379" width="15.5" style="58" customWidth="1"/>
    <col min="5380" max="5380" width="9" style="58" customWidth="1"/>
    <col min="5381" max="5381" width="16.83203125" style="58" customWidth="1"/>
    <col min="5382" max="5382" width="9" style="58" customWidth="1"/>
    <col min="5383" max="5383" width="17.1640625" style="58" customWidth="1"/>
    <col min="5384" max="5384" width="9" style="58" customWidth="1"/>
    <col min="5385" max="5631" width="10.6640625" style="58"/>
    <col min="5632" max="5632" width="2.33203125" style="58" customWidth="1"/>
    <col min="5633" max="5633" width="11.33203125" style="58" customWidth="1"/>
    <col min="5634" max="5634" width="24.33203125" style="58" customWidth="1"/>
    <col min="5635" max="5635" width="15.5" style="58" customWidth="1"/>
    <col min="5636" max="5636" width="9" style="58" customWidth="1"/>
    <col min="5637" max="5637" width="16.83203125" style="58" customWidth="1"/>
    <col min="5638" max="5638" width="9" style="58" customWidth="1"/>
    <col min="5639" max="5639" width="17.1640625" style="58" customWidth="1"/>
    <col min="5640" max="5640" width="9" style="58" customWidth="1"/>
    <col min="5641" max="5887" width="10.6640625" style="58"/>
    <col min="5888" max="5888" width="2.33203125" style="58" customWidth="1"/>
    <col min="5889" max="5889" width="11.33203125" style="58" customWidth="1"/>
    <col min="5890" max="5890" width="24.33203125" style="58" customWidth="1"/>
    <col min="5891" max="5891" width="15.5" style="58" customWidth="1"/>
    <col min="5892" max="5892" width="9" style="58" customWidth="1"/>
    <col min="5893" max="5893" width="16.83203125" style="58" customWidth="1"/>
    <col min="5894" max="5894" width="9" style="58" customWidth="1"/>
    <col min="5895" max="5895" width="17.1640625" style="58" customWidth="1"/>
    <col min="5896" max="5896" width="9" style="58" customWidth="1"/>
    <col min="5897" max="6143" width="10.6640625" style="58"/>
    <col min="6144" max="6144" width="2.33203125" style="58" customWidth="1"/>
    <col min="6145" max="6145" width="11.33203125" style="58" customWidth="1"/>
    <col min="6146" max="6146" width="24.33203125" style="58" customWidth="1"/>
    <col min="6147" max="6147" width="15.5" style="58" customWidth="1"/>
    <col min="6148" max="6148" width="9" style="58" customWidth="1"/>
    <col min="6149" max="6149" width="16.83203125" style="58" customWidth="1"/>
    <col min="6150" max="6150" width="9" style="58" customWidth="1"/>
    <col min="6151" max="6151" width="17.1640625" style="58" customWidth="1"/>
    <col min="6152" max="6152" width="9" style="58" customWidth="1"/>
    <col min="6153" max="6399" width="10.6640625" style="58"/>
    <col min="6400" max="6400" width="2.33203125" style="58" customWidth="1"/>
    <col min="6401" max="6401" width="11.33203125" style="58" customWidth="1"/>
    <col min="6402" max="6402" width="24.33203125" style="58" customWidth="1"/>
    <col min="6403" max="6403" width="15.5" style="58" customWidth="1"/>
    <col min="6404" max="6404" width="9" style="58" customWidth="1"/>
    <col min="6405" max="6405" width="16.83203125" style="58" customWidth="1"/>
    <col min="6406" max="6406" width="9" style="58" customWidth="1"/>
    <col min="6407" max="6407" width="17.1640625" style="58" customWidth="1"/>
    <col min="6408" max="6408" width="9" style="58" customWidth="1"/>
    <col min="6409" max="6655" width="10.6640625" style="58"/>
    <col min="6656" max="6656" width="2.33203125" style="58" customWidth="1"/>
    <col min="6657" max="6657" width="11.33203125" style="58" customWidth="1"/>
    <col min="6658" max="6658" width="24.33203125" style="58" customWidth="1"/>
    <col min="6659" max="6659" width="15.5" style="58" customWidth="1"/>
    <col min="6660" max="6660" width="9" style="58" customWidth="1"/>
    <col min="6661" max="6661" width="16.83203125" style="58" customWidth="1"/>
    <col min="6662" max="6662" width="9" style="58" customWidth="1"/>
    <col min="6663" max="6663" width="17.1640625" style="58" customWidth="1"/>
    <col min="6664" max="6664" width="9" style="58" customWidth="1"/>
    <col min="6665" max="6911" width="10.6640625" style="58"/>
    <col min="6912" max="6912" width="2.33203125" style="58" customWidth="1"/>
    <col min="6913" max="6913" width="11.33203125" style="58" customWidth="1"/>
    <col min="6914" max="6914" width="24.33203125" style="58" customWidth="1"/>
    <col min="6915" max="6915" width="15.5" style="58" customWidth="1"/>
    <col min="6916" max="6916" width="9" style="58" customWidth="1"/>
    <col min="6917" max="6917" width="16.83203125" style="58" customWidth="1"/>
    <col min="6918" max="6918" width="9" style="58" customWidth="1"/>
    <col min="6919" max="6919" width="17.1640625" style="58" customWidth="1"/>
    <col min="6920" max="6920" width="9" style="58" customWidth="1"/>
    <col min="6921" max="7167" width="10.6640625" style="58"/>
    <col min="7168" max="7168" width="2.33203125" style="58" customWidth="1"/>
    <col min="7169" max="7169" width="11.33203125" style="58" customWidth="1"/>
    <col min="7170" max="7170" width="24.33203125" style="58" customWidth="1"/>
    <col min="7171" max="7171" width="15.5" style="58" customWidth="1"/>
    <col min="7172" max="7172" width="9" style="58" customWidth="1"/>
    <col min="7173" max="7173" width="16.83203125" style="58" customWidth="1"/>
    <col min="7174" max="7174" width="9" style="58" customWidth="1"/>
    <col min="7175" max="7175" width="17.1640625" style="58" customWidth="1"/>
    <col min="7176" max="7176" width="9" style="58" customWidth="1"/>
    <col min="7177" max="7423" width="10.6640625" style="58"/>
    <col min="7424" max="7424" width="2.33203125" style="58" customWidth="1"/>
    <col min="7425" max="7425" width="11.33203125" style="58" customWidth="1"/>
    <col min="7426" max="7426" width="24.33203125" style="58" customWidth="1"/>
    <col min="7427" max="7427" width="15.5" style="58" customWidth="1"/>
    <col min="7428" max="7428" width="9" style="58" customWidth="1"/>
    <col min="7429" max="7429" width="16.83203125" style="58" customWidth="1"/>
    <col min="7430" max="7430" width="9" style="58" customWidth="1"/>
    <col min="7431" max="7431" width="17.1640625" style="58" customWidth="1"/>
    <col min="7432" max="7432" width="9" style="58" customWidth="1"/>
    <col min="7433" max="7679" width="10.6640625" style="58"/>
    <col min="7680" max="7680" width="2.33203125" style="58" customWidth="1"/>
    <col min="7681" max="7681" width="11.33203125" style="58" customWidth="1"/>
    <col min="7682" max="7682" width="24.33203125" style="58" customWidth="1"/>
    <col min="7683" max="7683" width="15.5" style="58" customWidth="1"/>
    <col min="7684" max="7684" width="9" style="58" customWidth="1"/>
    <col min="7685" max="7685" width="16.83203125" style="58" customWidth="1"/>
    <col min="7686" max="7686" width="9" style="58" customWidth="1"/>
    <col min="7687" max="7687" width="17.1640625" style="58" customWidth="1"/>
    <col min="7688" max="7688" width="9" style="58" customWidth="1"/>
    <col min="7689" max="7935" width="10.6640625" style="58"/>
    <col min="7936" max="7936" width="2.33203125" style="58" customWidth="1"/>
    <col min="7937" max="7937" width="11.33203125" style="58" customWidth="1"/>
    <col min="7938" max="7938" width="24.33203125" style="58" customWidth="1"/>
    <col min="7939" max="7939" width="15.5" style="58" customWidth="1"/>
    <col min="7940" max="7940" width="9" style="58" customWidth="1"/>
    <col min="7941" max="7941" width="16.83203125" style="58" customWidth="1"/>
    <col min="7942" max="7942" width="9" style="58" customWidth="1"/>
    <col min="7943" max="7943" width="17.1640625" style="58" customWidth="1"/>
    <col min="7944" max="7944" width="9" style="58" customWidth="1"/>
    <col min="7945" max="8191" width="10.6640625" style="58"/>
    <col min="8192" max="8192" width="2.33203125" style="58" customWidth="1"/>
    <col min="8193" max="8193" width="11.33203125" style="58" customWidth="1"/>
    <col min="8194" max="8194" width="24.33203125" style="58" customWidth="1"/>
    <col min="8195" max="8195" width="15.5" style="58" customWidth="1"/>
    <col min="8196" max="8196" width="9" style="58" customWidth="1"/>
    <col min="8197" max="8197" width="16.83203125" style="58" customWidth="1"/>
    <col min="8198" max="8198" width="9" style="58" customWidth="1"/>
    <col min="8199" max="8199" width="17.1640625" style="58" customWidth="1"/>
    <col min="8200" max="8200" width="9" style="58" customWidth="1"/>
    <col min="8201" max="8447" width="10.6640625" style="58"/>
    <col min="8448" max="8448" width="2.33203125" style="58" customWidth="1"/>
    <col min="8449" max="8449" width="11.33203125" style="58" customWidth="1"/>
    <col min="8450" max="8450" width="24.33203125" style="58" customWidth="1"/>
    <col min="8451" max="8451" width="15.5" style="58" customWidth="1"/>
    <col min="8452" max="8452" width="9" style="58" customWidth="1"/>
    <col min="8453" max="8453" width="16.83203125" style="58" customWidth="1"/>
    <col min="8454" max="8454" width="9" style="58" customWidth="1"/>
    <col min="8455" max="8455" width="17.1640625" style="58" customWidth="1"/>
    <col min="8456" max="8456" width="9" style="58" customWidth="1"/>
    <col min="8457" max="8703" width="10.6640625" style="58"/>
    <col min="8704" max="8704" width="2.33203125" style="58" customWidth="1"/>
    <col min="8705" max="8705" width="11.33203125" style="58" customWidth="1"/>
    <col min="8706" max="8706" width="24.33203125" style="58" customWidth="1"/>
    <col min="8707" max="8707" width="15.5" style="58" customWidth="1"/>
    <col min="8708" max="8708" width="9" style="58" customWidth="1"/>
    <col min="8709" max="8709" width="16.83203125" style="58" customWidth="1"/>
    <col min="8710" max="8710" width="9" style="58" customWidth="1"/>
    <col min="8711" max="8711" width="17.1640625" style="58" customWidth="1"/>
    <col min="8712" max="8712" width="9" style="58" customWidth="1"/>
    <col min="8713" max="8959" width="10.6640625" style="58"/>
    <col min="8960" max="8960" width="2.33203125" style="58" customWidth="1"/>
    <col min="8961" max="8961" width="11.33203125" style="58" customWidth="1"/>
    <col min="8962" max="8962" width="24.33203125" style="58" customWidth="1"/>
    <col min="8963" max="8963" width="15.5" style="58" customWidth="1"/>
    <col min="8964" max="8964" width="9" style="58" customWidth="1"/>
    <col min="8965" max="8965" width="16.83203125" style="58" customWidth="1"/>
    <col min="8966" max="8966" width="9" style="58" customWidth="1"/>
    <col min="8967" max="8967" width="17.1640625" style="58" customWidth="1"/>
    <col min="8968" max="8968" width="9" style="58" customWidth="1"/>
    <col min="8969" max="9215" width="10.6640625" style="58"/>
    <col min="9216" max="9216" width="2.33203125" style="58" customWidth="1"/>
    <col min="9217" max="9217" width="11.33203125" style="58" customWidth="1"/>
    <col min="9218" max="9218" width="24.33203125" style="58" customWidth="1"/>
    <col min="9219" max="9219" width="15.5" style="58" customWidth="1"/>
    <col min="9220" max="9220" width="9" style="58" customWidth="1"/>
    <col min="9221" max="9221" width="16.83203125" style="58" customWidth="1"/>
    <col min="9222" max="9222" width="9" style="58" customWidth="1"/>
    <col min="9223" max="9223" width="17.1640625" style="58" customWidth="1"/>
    <col min="9224" max="9224" width="9" style="58" customWidth="1"/>
    <col min="9225" max="9471" width="10.6640625" style="58"/>
    <col min="9472" max="9472" width="2.33203125" style="58" customWidth="1"/>
    <col min="9473" max="9473" width="11.33203125" style="58" customWidth="1"/>
    <col min="9474" max="9474" width="24.33203125" style="58" customWidth="1"/>
    <col min="9475" max="9475" width="15.5" style="58" customWidth="1"/>
    <col min="9476" max="9476" width="9" style="58" customWidth="1"/>
    <col min="9477" max="9477" width="16.83203125" style="58" customWidth="1"/>
    <col min="9478" max="9478" width="9" style="58" customWidth="1"/>
    <col min="9479" max="9479" width="17.1640625" style="58" customWidth="1"/>
    <col min="9480" max="9480" width="9" style="58" customWidth="1"/>
    <col min="9481" max="9727" width="10.6640625" style="58"/>
    <col min="9728" max="9728" width="2.33203125" style="58" customWidth="1"/>
    <col min="9729" max="9729" width="11.33203125" style="58" customWidth="1"/>
    <col min="9730" max="9730" width="24.33203125" style="58" customWidth="1"/>
    <col min="9731" max="9731" width="15.5" style="58" customWidth="1"/>
    <col min="9732" max="9732" width="9" style="58" customWidth="1"/>
    <col min="9733" max="9733" width="16.83203125" style="58" customWidth="1"/>
    <col min="9734" max="9734" width="9" style="58" customWidth="1"/>
    <col min="9735" max="9735" width="17.1640625" style="58" customWidth="1"/>
    <col min="9736" max="9736" width="9" style="58" customWidth="1"/>
    <col min="9737" max="9983" width="10.6640625" style="58"/>
    <col min="9984" max="9984" width="2.33203125" style="58" customWidth="1"/>
    <col min="9985" max="9985" width="11.33203125" style="58" customWidth="1"/>
    <col min="9986" max="9986" width="24.33203125" style="58" customWidth="1"/>
    <col min="9987" max="9987" width="15.5" style="58" customWidth="1"/>
    <col min="9988" max="9988" width="9" style="58" customWidth="1"/>
    <col min="9989" max="9989" width="16.83203125" style="58" customWidth="1"/>
    <col min="9990" max="9990" width="9" style="58" customWidth="1"/>
    <col min="9991" max="9991" width="17.1640625" style="58" customWidth="1"/>
    <col min="9992" max="9992" width="9" style="58" customWidth="1"/>
    <col min="9993" max="10239" width="10.6640625" style="58"/>
    <col min="10240" max="10240" width="2.33203125" style="58" customWidth="1"/>
    <col min="10241" max="10241" width="11.33203125" style="58" customWidth="1"/>
    <col min="10242" max="10242" width="24.33203125" style="58" customWidth="1"/>
    <col min="10243" max="10243" width="15.5" style="58" customWidth="1"/>
    <col min="10244" max="10244" width="9" style="58" customWidth="1"/>
    <col min="10245" max="10245" width="16.83203125" style="58" customWidth="1"/>
    <col min="10246" max="10246" width="9" style="58" customWidth="1"/>
    <col min="10247" max="10247" width="17.1640625" style="58" customWidth="1"/>
    <col min="10248" max="10248" width="9" style="58" customWidth="1"/>
    <col min="10249" max="10495" width="10.6640625" style="58"/>
    <col min="10496" max="10496" width="2.33203125" style="58" customWidth="1"/>
    <col min="10497" max="10497" width="11.33203125" style="58" customWidth="1"/>
    <col min="10498" max="10498" width="24.33203125" style="58" customWidth="1"/>
    <col min="10499" max="10499" width="15.5" style="58" customWidth="1"/>
    <col min="10500" max="10500" width="9" style="58" customWidth="1"/>
    <col min="10501" max="10501" width="16.83203125" style="58" customWidth="1"/>
    <col min="10502" max="10502" width="9" style="58" customWidth="1"/>
    <col min="10503" max="10503" width="17.1640625" style="58" customWidth="1"/>
    <col min="10504" max="10504" width="9" style="58" customWidth="1"/>
    <col min="10505" max="10751" width="10.6640625" style="58"/>
    <col min="10752" max="10752" width="2.33203125" style="58" customWidth="1"/>
    <col min="10753" max="10753" width="11.33203125" style="58" customWidth="1"/>
    <col min="10754" max="10754" width="24.33203125" style="58" customWidth="1"/>
    <col min="10755" max="10755" width="15.5" style="58" customWidth="1"/>
    <col min="10756" max="10756" width="9" style="58" customWidth="1"/>
    <col min="10757" max="10757" width="16.83203125" style="58" customWidth="1"/>
    <col min="10758" max="10758" width="9" style="58" customWidth="1"/>
    <col min="10759" max="10759" width="17.1640625" style="58" customWidth="1"/>
    <col min="10760" max="10760" width="9" style="58" customWidth="1"/>
    <col min="10761" max="11007" width="10.6640625" style="58"/>
    <col min="11008" max="11008" width="2.33203125" style="58" customWidth="1"/>
    <col min="11009" max="11009" width="11.33203125" style="58" customWidth="1"/>
    <col min="11010" max="11010" width="24.33203125" style="58" customWidth="1"/>
    <col min="11011" max="11011" width="15.5" style="58" customWidth="1"/>
    <col min="11012" max="11012" width="9" style="58" customWidth="1"/>
    <col min="11013" max="11013" width="16.83203125" style="58" customWidth="1"/>
    <col min="11014" max="11014" width="9" style="58" customWidth="1"/>
    <col min="11015" max="11015" width="17.1640625" style="58" customWidth="1"/>
    <col min="11016" max="11016" width="9" style="58" customWidth="1"/>
    <col min="11017" max="11263" width="10.6640625" style="58"/>
    <col min="11264" max="11264" width="2.33203125" style="58" customWidth="1"/>
    <col min="11265" max="11265" width="11.33203125" style="58" customWidth="1"/>
    <col min="11266" max="11266" width="24.33203125" style="58" customWidth="1"/>
    <col min="11267" max="11267" width="15.5" style="58" customWidth="1"/>
    <col min="11268" max="11268" width="9" style="58" customWidth="1"/>
    <col min="11269" max="11269" width="16.83203125" style="58" customWidth="1"/>
    <col min="11270" max="11270" width="9" style="58" customWidth="1"/>
    <col min="11271" max="11271" width="17.1640625" style="58" customWidth="1"/>
    <col min="11272" max="11272" width="9" style="58" customWidth="1"/>
    <col min="11273" max="11519" width="10.6640625" style="58"/>
    <col min="11520" max="11520" width="2.33203125" style="58" customWidth="1"/>
    <col min="11521" max="11521" width="11.33203125" style="58" customWidth="1"/>
    <col min="11522" max="11522" width="24.33203125" style="58" customWidth="1"/>
    <col min="11523" max="11523" width="15.5" style="58" customWidth="1"/>
    <col min="11524" max="11524" width="9" style="58" customWidth="1"/>
    <col min="11525" max="11525" width="16.83203125" style="58" customWidth="1"/>
    <col min="11526" max="11526" width="9" style="58" customWidth="1"/>
    <col min="11527" max="11527" width="17.1640625" style="58" customWidth="1"/>
    <col min="11528" max="11528" width="9" style="58" customWidth="1"/>
    <col min="11529" max="11775" width="10.6640625" style="58"/>
    <col min="11776" max="11776" width="2.33203125" style="58" customWidth="1"/>
    <col min="11777" max="11777" width="11.33203125" style="58" customWidth="1"/>
    <col min="11778" max="11778" width="24.33203125" style="58" customWidth="1"/>
    <col min="11779" max="11779" width="15.5" style="58" customWidth="1"/>
    <col min="11780" max="11780" width="9" style="58" customWidth="1"/>
    <col min="11781" max="11781" width="16.83203125" style="58" customWidth="1"/>
    <col min="11782" max="11782" width="9" style="58" customWidth="1"/>
    <col min="11783" max="11783" width="17.1640625" style="58" customWidth="1"/>
    <col min="11784" max="11784" width="9" style="58" customWidth="1"/>
    <col min="11785" max="12031" width="10.6640625" style="58"/>
    <col min="12032" max="12032" width="2.33203125" style="58" customWidth="1"/>
    <col min="12033" max="12033" width="11.33203125" style="58" customWidth="1"/>
    <col min="12034" max="12034" width="24.33203125" style="58" customWidth="1"/>
    <col min="12035" max="12035" width="15.5" style="58" customWidth="1"/>
    <col min="12036" max="12036" width="9" style="58" customWidth="1"/>
    <col min="12037" max="12037" width="16.83203125" style="58" customWidth="1"/>
    <col min="12038" max="12038" width="9" style="58" customWidth="1"/>
    <col min="12039" max="12039" width="17.1640625" style="58" customWidth="1"/>
    <col min="12040" max="12040" width="9" style="58" customWidth="1"/>
    <col min="12041" max="12287" width="10.6640625" style="58"/>
    <col min="12288" max="12288" width="2.33203125" style="58" customWidth="1"/>
    <col min="12289" max="12289" width="11.33203125" style="58" customWidth="1"/>
    <col min="12290" max="12290" width="24.33203125" style="58" customWidth="1"/>
    <col min="12291" max="12291" width="15.5" style="58" customWidth="1"/>
    <col min="12292" max="12292" width="9" style="58" customWidth="1"/>
    <col min="12293" max="12293" width="16.83203125" style="58" customWidth="1"/>
    <col min="12294" max="12294" width="9" style="58" customWidth="1"/>
    <col min="12295" max="12295" width="17.1640625" style="58" customWidth="1"/>
    <col min="12296" max="12296" width="9" style="58" customWidth="1"/>
    <col min="12297" max="12543" width="10.6640625" style="58"/>
    <col min="12544" max="12544" width="2.33203125" style="58" customWidth="1"/>
    <col min="12545" max="12545" width="11.33203125" style="58" customWidth="1"/>
    <col min="12546" max="12546" width="24.33203125" style="58" customWidth="1"/>
    <col min="12547" max="12547" width="15.5" style="58" customWidth="1"/>
    <col min="12548" max="12548" width="9" style="58" customWidth="1"/>
    <col min="12549" max="12549" width="16.83203125" style="58" customWidth="1"/>
    <col min="12550" max="12550" width="9" style="58" customWidth="1"/>
    <col min="12551" max="12551" width="17.1640625" style="58" customWidth="1"/>
    <col min="12552" max="12552" width="9" style="58" customWidth="1"/>
    <col min="12553" max="12799" width="10.6640625" style="58"/>
    <col min="12800" max="12800" width="2.33203125" style="58" customWidth="1"/>
    <col min="12801" max="12801" width="11.33203125" style="58" customWidth="1"/>
    <col min="12802" max="12802" width="24.33203125" style="58" customWidth="1"/>
    <col min="12803" max="12803" width="15.5" style="58" customWidth="1"/>
    <col min="12804" max="12804" width="9" style="58" customWidth="1"/>
    <col min="12805" max="12805" width="16.83203125" style="58" customWidth="1"/>
    <col min="12806" max="12806" width="9" style="58" customWidth="1"/>
    <col min="12807" max="12807" width="17.1640625" style="58" customWidth="1"/>
    <col min="12808" max="12808" width="9" style="58" customWidth="1"/>
    <col min="12809" max="13055" width="10.6640625" style="58"/>
    <col min="13056" max="13056" width="2.33203125" style="58" customWidth="1"/>
    <col min="13057" max="13057" width="11.33203125" style="58" customWidth="1"/>
    <col min="13058" max="13058" width="24.33203125" style="58" customWidth="1"/>
    <col min="13059" max="13059" width="15.5" style="58" customWidth="1"/>
    <col min="13060" max="13060" width="9" style="58" customWidth="1"/>
    <col min="13061" max="13061" width="16.83203125" style="58" customWidth="1"/>
    <col min="13062" max="13062" width="9" style="58" customWidth="1"/>
    <col min="13063" max="13063" width="17.1640625" style="58" customWidth="1"/>
    <col min="13064" max="13064" width="9" style="58" customWidth="1"/>
    <col min="13065" max="13311" width="10.6640625" style="58"/>
    <col min="13312" max="13312" width="2.33203125" style="58" customWidth="1"/>
    <col min="13313" max="13313" width="11.33203125" style="58" customWidth="1"/>
    <col min="13314" max="13314" width="24.33203125" style="58" customWidth="1"/>
    <col min="13315" max="13315" width="15.5" style="58" customWidth="1"/>
    <col min="13316" max="13316" width="9" style="58" customWidth="1"/>
    <col min="13317" max="13317" width="16.83203125" style="58" customWidth="1"/>
    <col min="13318" max="13318" width="9" style="58" customWidth="1"/>
    <col min="13319" max="13319" width="17.1640625" style="58" customWidth="1"/>
    <col min="13320" max="13320" width="9" style="58" customWidth="1"/>
    <col min="13321" max="13567" width="10.6640625" style="58"/>
    <col min="13568" max="13568" width="2.33203125" style="58" customWidth="1"/>
    <col min="13569" max="13569" width="11.33203125" style="58" customWidth="1"/>
    <col min="13570" max="13570" width="24.33203125" style="58" customWidth="1"/>
    <col min="13571" max="13571" width="15.5" style="58" customWidth="1"/>
    <col min="13572" max="13572" width="9" style="58" customWidth="1"/>
    <col min="13573" max="13573" width="16.83203125" style="58" customWidth="1"/>
    <col min="13574" max="13574" width="9" style="58" customWidth="1"/>
    <col min="13575" max="13575" width="17.1640625" style="58" customWidth="1"/>
    <col min="13576" max="13576" width="9" style="58" customWidth="1"/>
    <col min="13577" max="13823" width="10.6640625" style="58"/>
    <col min="13824" max="13824" width="2.33203125" style="58" customWidth="1"/>
    <col min="13825" max="13825" width="11.33203125" style="58" customWidth="1"/>
    <col min="13826" max="13826" width="24.33203125" style="58" customWidth="1"/>
    <col min="13827" max="13827" width="15.5" style="58" customWidth="1"/>
    <col min="13828" max="13828" width="9" style="58" customWidth="1"/>
    <col min="13829" max="13829" width="16.83203125" style="58" customWidth="1"/>
    <col min="13830" max="13830" width="9" style="58" customWidth="1"/>
    <col min="13831" max="13831" width="17.1640625" style="58" customWidth="1"/>
    <col min="13832" max="13832" width="9" style="58" customWidth="1"/>
    <col min="13833" max="14079" width="10.6640625" style="58"/>
    <col min="14080" max="14080" width="2.33203125" style="58" customWidth="1"/>
    <col min="14081" max="14081" width="11.33203125" style="58" customWidth="1"/>
    <col min="14082" max="14082" width="24.33203125" style="58" customWidth="1"/>
    <col min="14083" max="14083" width="15.5" style="58" customWidth="1"/>
    <col min="14084" max="14084" width="9" style="58" customWidth="1"/>
    <col min="14085" max="14085" width="16.83203125" style="58" customWidth="1"/>
    <col min="14086" max="14086" width="9" style="58" customWidth="1"/>
    <col min="14087" max="14087" width="17.1640625" style="58" customWidth="1"/>
    <col min="14088" max="14088" width="9" style="58" customWidth="1"/>
    <col min="14089" max="14335" width="10.6640625" style="58"/>
    <col min="14336" max="14336" width="2.33203125" style="58" customWidth="1"/>
    <col min="14337" max="14337" width="11.33203125" style="58" customWidth="1"/>
    <col min="14338" max="14338" width="24.33203125" style="58" customWidth="1"/>
    <col min="14339" max="14339" width="15.5" style="58" customWidth="1"/>
    <col min="14340" max="14340" width="9" style="58" customWidth="1"/>
    <col min="14341" max="14341" width="16.83203125" style="58" customWidth="1"/>
    <col min="14342" max="14342" width="9" style="58" customWidth="1"/>
    <col min="14343" max="14343" width="17.1640625" style="58" customWidth="1"/>
    <col min="14344" max="14344" width="9" style="58" customWidth="1"/>
    <col min="14345" max="14591" width="10.6640625" style="58"/>
    <col min="14592" max="14592" width="2.33203125" style="58" customWidth="1"/>
    <col min="14593" max="14593" width="11.33203125" style="58" customWidth="1"/>
    <col min="14594" max="14594" width="24.33203125" style="58" customWidth="1"/>
    <col min="14595" max="14595" width="15.5" style="58" customWidth="1"/>
    <col min="14596" max="14596" width="9" style="58" customWidth="1"/>
    <col min="14597" max="14597" width="16.83203125" style="58" customWidth="1"/>
    <col min="14598" max="14598" width="9" style="58" customWidth="1"/>
    <col min="14599" max="14599" width="17.1640625" style="58" customWidth="1"/>
    <col min="14600" max="14600" width="9" style="58" customWidth="1"/>
    <col min="14601" max="14847" width="10.6640625" style="58"/>
    <col min="14848" max="14848" width="2.33203125" style="58" customWidth="1"/>
    <col min="14849" max="14849" width="11.33203125" style="58" customWidth="1"/>
    <col min="14850" max="14850" width="24.33203125" style="58" customWidth="1"/>
    <col min="14851" max="14851" width="15.5" style="58" customWidth="1"/>
    <col min="14852" max="14852" width="9" style="58" customWidth="1"/>
    <col min="14853" max="14853" width="16.83203125" style="58" customWidth="1"/>
    <col min="14854" max="14854" width="9" style="58" customWidth="1"/>
    <col min="14855" max="14855" width="17.1640625" style="58" customWidth="1"/>
    <col min="14856" max="14856" width="9" style="58" customWidth="1"/>
    <col min="14857" max="15103" width="10.6640625" style="58"/>
    <col min="15104" max="15104" width="2.33203125" style="58" customWidth="1"/>
    <col min="15105" max="15105" width="11.33203125" style="58" customWidth="1"/>
    <col min="15106" max="15106" width="24.33203125" style="58" customWidth="1"/>
    <col min="15107" max="15107" width="15.5" style="58" customWidth="1"/>
    <col min="15108" max="15108" width="9" style="58" customWidth="1"/>
    <col min="15109" max="15109" width="16.83203125" style="58" customWidth="1"/>
    <col min="15110" max="15110" width="9" style="58" customWidth="1"/>
    <col min="15111" max="15111" width="17.1640625" style="58" customWidth="1"/>
    <col min="15112" max="15112" width="9" style="58" customWidth="1"/>
    <col min="15113" max="15359" width="10.6640625" style="58"/>
    <col min="15360" max="15360" width="2.33203125" style="58" customWidth="1"/>
    <col min="15361" max="15361" width="11.33203125" style="58" customWidth="1"/>
    <col min="15362" max="15362" width="24.33203125" style="58" customWidth="1"/>
    <col min="15363" max="15363" width="15.5" style="58" customWidth="1"/>
    <col min="15364" max="15364" width="9" style="58" customWidth="1"/>
    <col min="15365" max="15365" width="16.83203125" style="58" customWidth="1"/>
    <col min="15366" max="15366" width="9" style="58" customWidth="1"/>
    <col min="15367" max="15367" width="17.1640625" style="58" customWidth="1"/>
    <col min="15368" max="15368" width="9" style="58" customWidth="1"/>
    <col min="15369" max="15615" width="10.6640625" style="58"/>
    <col min="15616" max="15616" width="2.33203125" style="58" customWidth="1"/>
    <col min="15617" max="15617" width="11.33203125" style="58" customWidth="1"/>
    <col min="15618" max="15618" width="24.33203125" style="58" customWidth="1"/>
    <col min="15619" max="15619" width="15.5" style="58" customWidth="1"/>
    <col min="15620" max="15620" width="9" style="58" customWidth="1"/>
    <col min="15621" max="15621" width="16.83203125" style="58" customWidth="1"/>
    <col min="15622" max="15622" width="9" style="58" customWidth="1"/>
    <col min="15623" max="15623" width="17.1640625" style="58" customWidth="1"/>
    <col min="15624" max="15624" width="9" style="58" customWidth="1"/>
    <col min="15625" max="15871" width="10.6640625" style="58"/>
    <col min="15872" max="15872" width="2.33203125" style="58" customWidth="1"/>
    <col min="15873" max="15873" width="11.33203125" style="58" customWidth="1"/>
    <col min="15874" max="15874" width="24.33203125" style="58" customWidth="1"/>
    <col min="15875" max="15875" width="15.5" style="58" customWidth="1"/>
    <col min="15876" max="15876" width="9" style="58" customWidth="1"/>
    <col min="15877" max="15877" width="16.83203125" style="58" customWidth="1"/>
    <col min="15878" max="15878" width="9" style="58" customWidth="1"/>
    <col min="15879" max="15879" width="17.1640625" style="58" customWidth="1"/>
    <col min="15880" max="15880" width="9" style="58" customWidth="1"/>
    <col min="15881" max="16127" width="10.6640625" style="58"/>
    <col min="16128" max="16128" width="2.33203125" style="58" customWidth="1"/>
    <col min="16129" max="16129" width="11.33203125" style="58" customWidth="1"/>
    <col min="16130" max="16130" width="24.33203125" style="58" customWidth="1"/>
    <col min="16131" max="16131" width="15.5" style="58" customWidth="1"/>
    <col min="16132" max="16132" width="9" style="58" customWidth="1"/>
    <col min="16133" max="16133" width="16.83203125" style="58" customWidth="1"/>
    <col min="16134" max="16134" width="9" style="58" customWidth="1"/>
    <col min="16135" max="16135" width="17.1640625" style="58" customWidth="1"/>
    <col min="16136" max="16136" width="9" style="58" customWidth="1"/>
    <col min="16137" max="16384" width="10.6640625" style="58"/>
  </cols>
  <sheetData>
    <row r="1" spans="1:9" ht="45" customHeight="1" x14ac:dyDescent="0.2">
      <c r="A1" s="52"/>
      <c r="B1" s="52"/>
      <c r="C1" s="52"/>
      <c r="D1" s="52"/>
      <c r="E1" s="58"/>
      <c r="F1" s="192" t="s">
        <v>247</v>
      </c>
      <c r="G1" s="192"/>
      <c r="H1" s="192"/>
      <c r="I1" s="52"/>
    </row>
    <row r="2" spans="1:9" ht="46.5" customHeight="1" x14ac:dyDescent="0.25">
      <c r="A2" s="194" t="s">
        <v>246</v>
      </c>
      <c r="B2" s="194"/>
      <c r="C2" s="194"/>
      <c r="D2" s="194"/>
      <c r="E2" s="194"/>
      <c r="F2" s="194"/>
      <c r="G2" s="194"/>
      <c r="H2" s="194"/>
      <c r="I2" s="53"/>
    </row>
    <row r="3" spans="1:9" s="107" customFormat="1" ht="29.25" customHeight="1" x14ac:dyDescent="0.2">
      <c r="A3" s="204" t="s">
        <v>237</v>
      </c>
      <c r="B3" s="206" t="s">
        <v>238</v>
      </c>
      <c r="C3" s="207" t="s">
        <v>243</v>
      </c>
      <c r="D3" s="208"/>
      <c r="E3" s="209" t="s">
        <v>239</v>
      </c>
      <c r="F3" s="210"/>
      <c r="G3" s="211" t="s">
        <v>240</v>
      </c>
      <c r="H3" s="212"/>
      <c r="I3" s="106"/>
    </row>
    <row r="4" spans="1:9" s="107" customFormat="1" ht="12" x14ac:dyDescent="0.2">
      <c r="A4" s="205"/>
      <c r="B4" s="206"/>
      <c r="C4" s="102" t="s">
        <v>241</v>
      </c>
      <c r="D4" s="108" t="s">
        <v>242</v>
      </c>
      <c r="E4" s="102" t="s">
        <v>241</v>
      </c>
      <c r="F4" s="108" t="s">
        <v>242</v>
      </c>
      <c r="G4" s="102" t="s">
        <v>241</v>
      </c>
      <c r="H4" s="108" t="s">
        <v>242</v>
      </c>
      <c r="I4" s="106"/>
    </row>
    <row r="5" spans="1:9" x14ac:dyDescent="0.2">
      <c r="A5" s="73" t="s">
        <v>138</v>
      </c>
      <c r="B5" s="73" t="s">
        <v>139</v>
      </c>
      <c r="C5" s="74">
        <v>1094867438</v>
      </c>
      <c r="D5" s="75">
        <v>9176</v>
      </c>
      <c r="E5" s="74">
        <v>-90571265</v>
      </c>
      <c r="F5" s="75">
        <v>-15</v>
      </c>
      <c r="G5" s="74">
        <v>1004296173</v>
      </c>
      <c r="H5" s="75">
        <v>9161</v>
      </c>
    </row>
    <row r="6" spans="1:9" outlineLevel="1" x14ac:dyDescent="0.2">
      <c r="A6" s="80"/>
      <c r="B6" s="81" t="s">
        <v>140</v>
      </c>
      <c r="C6" s="82">
        <v>1094867438</v>
      </c>
      <c r="D6" s="83">
        <v>9176</v>
      </c>
      <c r="E6" s="82">
        <v>-90571265</v>
      </c>
      <c r="F6" s="83">
        <v>-15</v>
      </c>
      <c r="G6" s="84">
        <v>1004296173</v>
      </c>
      <c r="H6" s="85">
        <v>9161</v>
      </c>
    </row>
    <row r="7" spans="1:9" outlineLevel="2" x14ac:dyDescent="0.2">
      <c r="A7" s="86"/>
      <c r="B7" s="81" t="s">
        <v>88</v>
      </c>
      <c r="C7" s="82">
        <v>91278726.030000001</v>
      </c>
      <c r="D7" s="87">
        <v>765</v>
      </c>
      <c r="E7" s="82">
        <v>-809569.31</v>
      </c>
      <c r="F7" s="83">
        <v>-1</v>
      </c>
      <c r="G7" s="84" t="s">
        <v>257</v>
      </c>
      <c r="H7" s="85">
        <v>764</v>
      </c>
    </row>
    <row r="8" spans="1:9" outlineLevel="2" x14ac:dyDescent="0.2">
      <c r="A8" s="86"/>
      <c r="B8" s="81" t="s">
        <v>141</v>
      </c>
      <c r="C8" s="82">
        <v>91278726.030000001</v>
      </c>
      <c r="D8" s="87">
        <v>765</v>
      </c>
      <c r="E8" s="82">
        <v>-8366191.8099999996</v>
      </c>
      <c r="F8" s="83">
        <v>-1</v>
      </c>
      <c r="G8" s="84" t="s">
        <v>258</v>
      </c>
      <c r="H8" s="85">
        <v>764</v>
      </c>
    </row>
    <row r="9" spans="1:9" outlineLevel="2" x14ac:dyDescent="0.2">
      <c r="A9" s="86"/>
      <c r="B9" s="81" t="s">
        <v>142</v>
      </c>
      <c r="C9" s="82">
        <v>91278726.030000001</v>
      </c>
      <c r="D9" s="87">
        <v>765</v>
      </c>
      <c r="E9" s="82">
        <v>-8139550.4000000004</v>
      </c>
      <c r="F9" s="83">
        <v>-1</v>
      </c>
      <c r="G9" s="84">
        <v>83139175.629999995</v>
      </c>
      <c r="H9" s="85">
        <v>764</v>
      </c>
    </row>
    <row r="10" spans="1:9" outlineLevel="2" x14ac:dyDescent="0.2">
      <c r="A10" s="86"/>
      <c r="B10" s="81" t="s">
        <v>143</v>
      </c>
      <c r="C10" s="82">
        <v>91278726.030000001</v>
      </c>
      <c r="D10" s="87">
        <v>765</v>
      </c>
      <c r="E10" s="82">
        <v>-8139550.4000000004</v>
      </c>
      <c r="F10" s="83">
        <v>-1</v>
      </c>
      <c r="G10" s="84">
        <v>83139175.629999995</v>
      </c>
      <c r="H10" s="85">
        <v>764</v>
      </c>
    </row>
    <row r="11" spans="1:9" outlineLevel="2" x14ac:dyDescent="0.2">
      <c r="A11" s="86"/>
      <c r="B11" s="81" t="s">
        <v>144</v>
      </c>
      <c r="C11" s="82">
        <v>91278726.030000001</v>
      </c>
      <c r="D11" s="87">
        <v>765</v>
      </c>
      <c r="E11" s="82">
        <v>-8139550.4000000004</v>
      </c>
      <c r="F11" s="83">
        <v>-1</v>
      </c>
      <c r="G11" s="84">
        <v>83139175.629999995</v>
      </c>
      <c r="H11" s="85">
        <v>764</v>
      </c>
    </row>
    <row r="12" spans="1:9" outlineLevel="2" x14ac:dyDescent="0.2">
      <c r="A12" s="86"/>
      <c r="B12" s="81" t="s">
        <v>145</v>
      </c>
      <c r="C12" s="82">
        <v>91278726.030000001</v>
      </c>
      <c r="D12" s="87">
        <v>765</v>
      </c>
      <c r="E12" s="82">
        <v>-8139550.4000000004</v>
      </c>
      <c r="F12" s="83">
        <v>-1</v>
      </c>
      <c r="G12" s="84">
        <v>83139175.629999995</v>
      </c>
      <c r="H12" s="85">
        <v>764</v>
      </c>
    </row>
    <row r="13" spans="1:9" outlineLevel="2" x14ac:dyDescent="0.2">
      <c r="A13" s="86"/>
      <c r="B13" s="81" t="s">
        <v>146</v>
      </c>
      <c r="C13" s="82">
        <v>91278726.030000001</v>
      </c>
      <c r="D13" s="87">
        <v>765</v>
      </c>
      <c r="E13" s="82">
        <v>-8139550.4000000004</v>
      </c>
      <c r="F13" s="83">
        <v>-1</v>
      </c>
      <c r="G13" s="84">
        <v>83139175.629999995</v>
      </c>
      <c r="H13" s="85">
        <v>764</v>
      </c>
    </row>
    <row r="14" spans="1:9" outlineLevel="2" x14ac:dyDescent="0.2">
      <c r="A14" s="86"/>
      <c r="B14" s="81" t="s">
        <v>147</v>
      </c>
      <c r="C14" s="82">
        <v>91278726.030000001</v>
      </c>
      <c r="D14" s="87">
        <v>765</v>
      </c>
      <c r="E14" s="82">
        <v>-8139550.4000000004</v>
      </c>
      <c r="F14" s="83">
        <v>-1</v>
      </c>
      <c r="G14" s="84">
        <v>83139175.629999995</v>
      </c>
      <c r="H14" s="85">
        <v>764</v>
      </c>
    </row>
    <row r="15" spans="1:9" outlineLevel="2" x14ac:dyDescent="0.2">
      <c r="A15" s="86"/>
      <c r="B15" s="81" t="s">
        <v>148</v>
      </c>
      <c r="C15" s="82">
        <v>91278726.030000001</v>
      </c>
      <c r="D15" s="87">
        <v>765</v>
      </c>
      <c r="E15" s="82">
        <v>-8139550.4000000004</v>
      </c>
      <c r="F15" s="83">
        <v>-1</v>
      </c>
      <c r="G15" s="84">
        <v>83139175.629999995</v>
      </c>
      <c r="H15" s="85">
        <v>764</v>
      </c>
    </row>
    <row r="16" spans="1:9" outlineLevel="2" x14ac:dyDescent="0.2">
      <c r="A16" s="86"/>
      <c r="B16" s="81" t="s">
        <v>149</v>
      </c>
      <c r="C16" s="82">
        <v>91278726.030000001</v>
      </c>
      <c r="D16" s="87">
        <v>765</v>
      </c>
      <c r="E16" s="82">
        <v>-8139550.4000000004</v>
      </c>
      <c r="F16" s="83">
        <v>-1</v>
      </c>
      <c r="G16" s="84">
        <v>83139175.629999995</v>
      </c>
      <c r="H16" s="85">
        <v>764</v>
      </c>
    </row>
    <row r="17" spans="1:8" outlineLevel="2" x14ac:dyDescent="0.2">
      <c r="A17" s="86"/>
      <c r="B17" s="81" t="s">
        <v>150</v>
      </c>
      <c r="C17" s="82">
        <v>91278726.030000001</v>
      </c>
      <c r="D17" s="87">
        <v>765</v>
      </c>
      <c r="E17" s="82">
        <v>-8139550.4000000004</v>
      </c>
      <c r="F17" s="83">
        <v>-1</v>
      </c>
      <c r="G17" s="84">
        <v>83139175.629999995</v>
      </c>
      <c r="H17" s="85">
        <v>764</v>
      </c>
    </row>
    <row r="18" spans="1:8" outlineLevel="2" x14ac:dyDescent="0.2">
      <c r="A18" s="86"/>
      <c r="B18" s="81" t="s">
        <v>151</v>
      </c>
      <c r="C18" s="82">
        <v>90801451.670000002</v>
      </c>
      <c r="D18" s="87">
        <v>761</v>
      </c>
      <c r="E18" s="82">
        <v>-8139550.2800000003</v>
      </c>
      <c r="F18" s="83">
        <v>-4</v>
      </c>
      <c r="G18" s="84">
        <v>82661901.390000001</v>
      </c>
      <c r="H18" s="85">
        <v>757</v>
      </c>
    </row>
    <row r="19" spans="1:8" x14ac:dyDescent="0.2">
      <c r="A19" s="73" t="s">
        <v>152</v>
      </c>
      <c r="B19" s="73" t="s">
        <v>153</v>
      </c>
      <c r="C19" s="74">
        <v>353839993</v>
      </c>
      <c r="D19" s="75">
        <v>3123</v>
      </c>
      <c r="E19" s="74">
        <v>103882028</v>
      </c>
      <c r="F19" s="75">
        <v>1047</v>
      </c>
      <c r="G19" s="74">
        <v>457722021</v>
      </c>
      <c r="H19" s="75">
        <v>4170</v>
      </c>
    </row>
    <row r="20" spans="1:8" outlineLevel="1" x14ac:dyDescent="0.2">
      <c r="A20" s="80"/>
      <c r="B20" s="81" t="s">
        <v>140</v>
      </c>
      <c r="C20" s="82">
        <v>353839993</v>
      </c>
      <c r="D20" s="83">
        <v>3123</v>
      </c>
      <c r="E20" s="82">
        <v>103882028</v>
      </c>
      <c r="F20" s="83">
        <v>1047</v>
      </c>
      <c r="G20" s="84">
        <v>457722021</v>
      </c>
      <c r="H20" s="85">
        <v>4170</v>
      </c>
    </row>
    <row r="21" spans="1:8" outlineLevel="2" x14ac:dyDescent="0.2">
      <c r="A21" s="86"/>
      <c r="B21" s="81" t="s">
        <v>88</v>
      </c>
      <c r="C21" s="82">
        <v>29458340.760000002</v>
      </c>
      <c r="D21" s="87">
        <v>260</v>
      </c>
      <c r="E21" s="82">
        <v>-1297422.1100000001</v>
      </c>
      <c r="F21" s="83">
        <v>88</v>
      </c>
      <c r="G21" s="84">
        <v>28160918.649999999</v>
      </c>
      <c r="H21" s="85">
        <v>348</v>
      </c>
    </row>
    <row r="22" spans="1:8" outlineLevel="2" x14ac:dyDescent="0.2">
      <c r="A22" s="86"/>
      <c r="B22" s="81" t="s">
        <v>141</v>
      </c>
      <c r="C22" s="82">
        <v>29458340.760000002</v>
      </c>
      <c r="D22" s="87">
        <v>260</v>
      </c>
      <c r="E22" s="82">
        <v>9561768.1999999993</v>
      </c>
      <c r="F22" s="83">
        <v>88</v>
      </c>
      <c r="G22" s="84">
        <v>39020108.960000001</v>
      </c>
      <c r="H22" s="85">
        <v>348</v>
      </c>
    </row>
    <row r="23" spans="1:8" outlineLevel="2" x14ac:dyDescent="0.2">
      <c r="A23" s="86"/>
      <c r="B23" s="81" t="s">
        <v>142</v>
      </c>
      <c r="C23" s="82">
        <v>29458340.760000002</v>
      </c>
      <c r="D23" s="87">
        <v>260</v>
      </c>
      <c r="E23" s="82">
        <v>9561768.1999999993</v>
      </c>
      <c r="F23" s="83">
        <v>88</v>
      </c>
      <c r="G23" s="84">
        <v>39020108.960000001</v>
      </c>
      <c r="H23" s="85">
        <v>348</v>
      </c>
    </row>
    <row r="24" spans="1:8" outlineLevel="2" x14ac:dyDescent="0.2">
      <c r="A24" s="86"/>
      <c r="B24" s="81" t="s">
        <v>143</v>
      </c>
      <c r="C24" s="82">
        <v>29458340.760000002</v>
      </c>
      <c r="D24" s="87">
        <v>260</v>
      </c>
      <c r="E24" s="82">
        <v>9561768.1999999993</v>
      </c>
      <c r="F24" s="83">
        <v>88</v>
      </c>
      <c r="G24" s="84">
        <v>39020108.960000001</v>
      </c>
      <c r="H24" s="85">
        <v>348</v>
      </c>
    </row>
    <row r="25" spans="1:8" outlineLevel="2" x14ac:dyDescent="0.2">
      <c r="A25" s="86"/>
      <c r="B25" s="81" t="s">
        <v>144</v>
      </c>
      <c r="C25" s="82">
        <v>29458340.760000002</v>
      </c>
      <c r="D25" s="87">
        <v>260</v>
      </c>
      <c r="E25" s="82">
        <v>9561768.1999999993</v>
      </c>
      <c r="F25" s="83">
        <v>88</v>
      </c>
      <c r="G25" s="84">
        <v>39020108.960000001</v>
      </c>
      <c r="H25" s="85">
        <v>348</v>
      </c>
    </row>
    <row r="26" spans="1:8" outlineLevel="2" x14ac:dyDescent="0.2">
      <c r="A26" s="86"/>
      <c r="B26" s="81" t="s">
        <v>145</v>
      </c>
      <c r="C26" s="82">
        <v>29458340.760000002</v>
      </c>
      <c r="D26" s="87">
        <v>260</v>
      </c>
      <c r="E26" s="82">
        <v>9561768.1999999993</v>
      </c>
      <c r="F26" s="83">
        <v>88</v>
      </c>
      <c r="G26" s="84">
        <v>39020108.960000001</v>
      </c>
      <c r="H26" s="85">
        <v>348</v>
      </c>
    </row>
    <row r="27" spans="1:8" outlineLevel="2" x14ac:dyDescent="0.2">
      <c r="A27" s="86"/>
      <c r="B27" s="81" t="s">
        <v>146</v>
      </c>
      <c r="C27" s="82">
        <v>29458340.760000002</v>
      </c>
      <c r="D27" s="87">
        <v>260</v>
      </c>
      <c r="E27" s="82">
        <v>9561768.1999999993</v>
      </c>
      <c r="F27" s="83">
        <v>88</v>
      </c>
      <c r="G27" s="84">
        <v>39020108.960000001</v>
      </c>
      <c r="H27" s="85">
        <v>348</v>
      </c>
    </row>
    <row r="28" spans="1:8" outlineLevel="2" x14ac:dyDescent="0.2">
      <c r="A28" s="86"/>
      <c r="B28" s="81" t="s">
        <v>147</v>
      </c>
      <c r="C28" s="82">
        <v>29458340.760000002</v>
      </c>
      <c r="D28" s="87">
        <v>260</v>
      </c>
      <c r="E28" s="82">
        <v>9561768.1999999993</v>
      </c>
      <c r="F28" s="83">
        <v>88</v>
      </c>
      <c r="G28" s="84">
        <v>39020108.960000001</v>
      </c>
      <c r="H28" s="85">
        <v>348</v>
      </c>
    </row>
    <row r="29" spans="1:8" outlineLevel="2" x14ac:dyDescent="0.2">
      <c r="A29" s="86"/>
      <c r="B29" s="81" t="s">
        <v>148</v>
      </c>
      <c r="C29" s="82">
        <v>29458340.760000002</v>
      </c>
      <c r="D29" s="87">
        <v>260</v>
      </c>
      <c r="E29" s="82">
        <v>9561768.1999999993</v>
      </c>
      <c r="F29" s="83">
        <v>88</v>
      </c>
      <c r="G29" s="84">
        <v>39020108.960000001</v>
      </c>
      <c r="H29" s="85">
        <v>348</v>
      </c>
    </row>
    <row r="30" spans="1:8" outlineLevel="2" x14ac:dyDescent="0.2">
      <c r="A30" s="86"/>
      <c r="B30" s="81" t="s">
        <v>149</v>
      </c>
      <c r="C30" s="82">
        <v>29458340.760000002</v>
      </c>
      <c r="D30" s="87">
        <v>260</v>
      </c>
      <c r="E30" s="82">
        <v>9561768.1999999993</v>
      </c>
      <c r="F30" s="83">
        <v>87</v>
      </c>
      <c r="G30" s="84">
        <v>39020108.960000001</v>
      </c>
      <c r="H30" s="85">
        <v>347</v>
      </c>
    </row>
    <row r="31" spans="1:8" outlineLevel="2" x14ac:dyDescent="0.2">
      <c r="A31" s="86"/>
      <c r="B31" s="81" t="s">
        <v>150</v>
      </c>
      <c r="C31" s="82">
        <v>29458340.760000002</v>
      </c>
      <c r="D31" s="87">
        <v>260</v>
      </c>
      <c r="E31" s="82">
        <v>9561768.1999999993</v>
      </c>
      <c r="F31" s="83">
        <v>84</v>
      </c>
      <c r="G31" s="84">
        <v>39020108.960000001</v>
      </c>
      <c r="H31" s="85">
        <v>344</v>
      </c>
    </row>
    <row r="32" spans="1:8" outlineLevel="2" x14ac:dyDescent="0.2">
      <c r="A32" s="86"/>
      <c r="B32" s="81" t="s">
        <v>151</v>
      </c>
      <c r="C32" s="82">
        <v>29798244.640000001</v>
      </c>
      <c r="D32" s="87">
        <v>263</v>
      </c>
      <c r="E32" s="82">
        <v>9561768.1099999994</v>
      </c>
      <c r="F32" s="83">
        <v>84</v>
      </c>
      <c r="G32" s="84">
        <v>39360012.75</v>
      </c>
      <c r="H32" s="85">
        <v>347</v>
      </c>
    </row>
    <row r="33" spans="1:8" ht="21" x14ac:dyDescent="0.2">
      <c r="A33" s="73" t="s">
        <v>90</v>
      </c>
      <c r="B33" s="73" t="s">
        <v>6</v>
      </c>
      <c r="C33" s="74">
        <v>34633174</v>
      </c>
      <c r="D33" s="76">
        <v>882</v>
      </c>
      <c r="E33" s="74">
        <v>1345882</v>
      </c>
      <c r="F33" s="75">
        <v>0</v>
      </c>
      <c r="G33" s="74">
        <v>35979056</v>
      </c>
      <c r="H33" s="75">
        <v>882</v>
      </c>
    </row>
    <row r="34" spans="1:8" outlineLevel="1" x14ac:dyDescent="0.2">
      <c r="A34" s="80"/>
      <c r="B34" s="81" t="s">
        <v>140</v>
      </c>
      <c r="C34" s="82">
        <v>34633174</v>
      </c>
      <c r="D34" s="87">
        <v>882</v>
      </c>
      <c r="E34" s="82">
        <v>1345882</v>
      </c>
      <c r="F34" s="83">
        <v>0</v>
      </c>
      <c r="G34" s="84">
        <v>35979056</v>
      </c>
      <c r="H34" s="85">
        <v>882</v>
      </c>
    </row>
    <row r="35" spans="1:8" outlineLevel="2" x14ac:dyDescent="0.2">
      <c r="A35" s="86"/>
      <c r="B35" s="81" t="s">
        <v>88</v>
      </c>
      <c r="C35" s="82">
        <v>2905731.15</v>
      </c>
      <c r="D35" s="87">
        <v>74</v>
      </c>
      <c r="E35" s="82">
        <v>-1710156.97</v>
      </c>
      <c r="F35" s="83">
        <v>0</v>
      </c>
      <c r="G35" s="84">
        <v>1195574.18</v>
      </c>
      <c r="H35" s="85">
        <v>74</v>
      </c>
    </row>
    <row r="36" spans="1:8" outlineLevel="2" x14ac:dyDescent="0.2">
      <c r="A36" s="86"/>
      <c r="B36" s="81" t="s">
        <v>141</v>
      </c>
      <c r="C36" s="82">
        <v>2905731.15</v>
      </c>
      <c r="D36" s="87">
        <v>74</v>
      </c>
      <c r="E36" s="82">
        <v>277821.71999999997</v>
      </c>
      <c r="F36" s="83">
        <v>0</v>
      </c>
      <c r="G36" s="84">
        <v>3183552.87</v>
      </c>
      <c r="H36" s="85">
        <v>74</v>
      </c>
    </row>
    <row r="37" spans="1:8" outlineLevel="2" x14ac:dyDescent="0.2">
      <c r="A37" s="86"/>
      <c r="B37" s="81" t="s">
        <v>142</v>
      </c>
      <c r="C37" s="82">
        <v>2905731.15</v>
      </c>
      <c r="D37" s="87">
        <v>74</v>
      </c>
      <c r="E37" s="82">
        <v>277821.71999999997</v>
      </c>
      <c r="F37" s="83">
        <v>0</v>
      </c>
      <c r="G37" s="84">
        <v>3183552.87</v>
      </c>
      <c r="H37" s="85">
        <v>74</v>
      </c>
    </row>
    <row r="38" spans="1:8" outlineLevel="2" x14ac:dyDescent="0.2">
      <c r="A38" s="86"/>
      <c r="B38" s="81" t="s">
        <v>143</v>
      </c>
      <c r="C38" s="82">
        <v>2905731.15</v>
      </c>
      <c r="D38" s="87">
        <v>74</v>
      </c>
      <c r="E38" s="82">
        <v>277821.71999999997</v>
      </c>
      <c r="F38" s="83">
        <v>0</v>
      </c>
      <c r="G38" s="84">
        <v>3183552.87</v>
      </c>
      <c r="H38" s="85">
        <v>74</v>
      </c>
    </row>
    <row r="39" spans="1:8" outlineLevel="2" x14ac:dyDescent="0.2">
      <c r="A39" s="86"/>
      <c r="B39" s="81" t="s">
        <v>144</v>
      </c>
      <c r="C39" s="82">
        <v>2905731.15</v>
      </c>
      <c r="D39" s="87">
        <v>74</v>
      </c>
      <c r="E39" s="82">
        <v>277821.71999999997</v>
      </c>
      <c r="F39" s="83">
        <v>0</v>
      </c>
      <c r="G39" s="84">
        <v>3183552.87</v>
      </c>
      <c r="H39" s="85">
        <v>74</v>
      </c>
    </row>
    <row r="40" spans="1:8" outlineLevel="2" x14ac:dyDescent="0.2">
      <c r="A40" s="86"/>
      <c r="B40" s="81" t="s">
        <v>145</v>
      </c>
      <c r="C40" s="82">
        <v>2905731.15</v>
      </c>
      <c r="D40" s="87">
        <v>74</v>
      </c>
      <c r="E40" s="82">
        <v>277821.71999999997</v>
      </c>
      <c r="F40" s="83">
        <v>0</v>
      </c>
      <c r="G40" s="84">
        <v>3183552.87</v>
      </c>
      <c r="H40" s="85">
        <v>74</v>
      </c>
    </row>
    <row r="41" spans="1:8" outlineLevel="2" x14ac:dyDescent="0.2">
      <c r="A41" s="86"/>
      <c r="B41" s="81" t="s">
        <v>146</v>
      </c>
      <c r="C41" s="82">
        <v>2905731.15</v>
      </c>
      <c r="D41" s="87">
        <v>74</v>
      </c>
      <c r="E41" s="82">
        <v>277821.71999999997</v>
      </c>
      <c r="F41" s="83">
        <v>0</v>
      </c>
      <c r="G41" s="84">
        <v>3183552.87</v>
      </c>
      <c r="H41" s="85">
        <v>74</v>
      </c>
    </row>
    <row r="42" spans="1:8" outlineLevel="2" x14ac:dyDescent="0.2">
      <c r="A42" s="86"/>
      <c r="B42" s="81" t="s">
        <v>147</v>
      </c>
      <c r="C42" s="82">
        <v>2905731.15</v>
      </c>
      <c r="D42" s="87">
        <v>74</v>
      </c>
      <c r="E42" s="82">
        <v>277821.71999999997</v>
      </c>
      <c r="F42" s="83">
        <v>0</v>
      </c>
      <c r="G42" s="84">
        <v>3183552.87</v>
      </c>
      <c r="H42" s="85">
        <v>74</v>
      </c>
    </row>
    <row r="43" spans="1:8" outlineLevel="2" x14ac:dyDescent="0.2">
      <c r="A43" s="86"/>
      <c r="B43" s="81" t="s">
        <v>148</v>
      </c>
      <c r="C43" s="82">
        <v>2905731.15</v>
      </c>
      <c r="D43" s="87">
        <v>74</v>
      </c>
      <c r="E43" s="82">
        <v>277821.71999999997</v>
      </c>
      <c r="F43" s="83">
        <v>0</v>
      </c>
      <c r="G43" s="84">
        <v>3183552.87</v>
      </c>
      <c r="H43" s="85">
        <v>74</v>
      </c>
    </row>
    <row r="44" spans="1:8" outlineLevel="2" x14ac:dyDescent="0.2">
      <c r="A44" s="86"/>
      <c r="B44" s="81" t="s">
        <v>149</v>
      </c>
      <c r="C44" s="82">
        <v>2905731.15</v>
      </c>
      <c r="D44" s="87">
        <v>74</v>
      </c>
      <c r="E44" s="82">
        <v>277821.71999999997</v>
      </c>
      <c r="F44" s="83">
        <v>0</v>
      </c>
      <c r="G44" s="84">
        <v>3183552.87</v>
      </c>
      <c r="H44" s="85">
        <v>74</v>
      </c>
    </row>
    <row r="45" spans="1:8" outlineLevel="2" x14ac:dyDescent="0.2">
      <c r="A45" s="86"/>
      <c r="B45" s="81" t="s">
        <v>150</v>
      </c>
      <c r="C45" s="82">
        <v>2905731.15</v>
      </c>
      <c r="D45" s="87">
        <v>74</v>
      </c>
      <c r="E45" s="82">
        <v>277821.71999999997</v>
      </c>
      <c r="F45" s="83">
        <v>0</v>
      </c>
      <c r="G45" s="84">
        <v>3183552.87</v>
      </c>
      <c r="H45" s="85">
        <v>74</v>
      </c>
    </row>
    <row r="46" spans="1:8" outlineLevel="2" x14ac:dyDescent="0.2">
      <c r="A46" s="86"/>
      <c r="B46" s="81" t="s">
        <v>151</v>
      </c>
      <c r="C46" s="82">
        <v>2670131.35</v>
      </c>
      <c r="D46" s="87">
        <v>68</v>
      </c>
      <c r="E46" s="82">
        <v>277821.77</v>
      </c>
      <c r="F46" s="83">
        <v>0</v>
      </c>
      <c r="G46" s="84">
        <v>2947953.12</v>
      </c>
      <c r="H46" s="85">
        <v>68</v>
      </c>
    </row>
    <row r="47" spans="1:8" ht="21" x14ac:dyDescent="0.2">
      <c r="A47" s="73" t="s">
        <v>91</v>
      </c>
      <c r="B47" s="73" t="s">
        <v>7</v>
      </c>
      <c r="C47" s="74">
        <v>63816647</v>
      </c>
      <c r="D47" s="75">
        <v>1603</v>
      </c>
      <c r="E47" s="74">
        <v>2501339</v>
      </c>
      <c r="F47" s="75">
        <v>0</v>
      </c>
      <c r="G47" s="74">
        <v>66317986</v>
      </c>
      <c r="H47" s="75">
        <v>1603</v>
      </c>
    </row>
    <row r="48" spans="1:8" outlineLevel="1" x14ac:dyDescent="0.2">
      <c r="A48" s="80"/>
      <c r="B48" s="81" t="s">
        <v>140</v>
      </c>
      <c r="C48" s="82">
        <v>63816647</v>
      </c>
      <c r="D48" s="83">
        <v>1603</v>
      </c>
      <c r="E48" s="82">
        <v>2501339</v>
      </c>
      <c r="F48" s="83">
        <v>0</v>
      </c>
      <c r="G48" s="84">
        <v>66317986</v>
      </c>
      <c r="H48" s="85">
        <v>1603</v>
      </c>
    </row>
    <row r="49" spans="1:8" outlineLevel="2" x14ac:dyDescent="0.2">
      <c r="A49" s="86"/>
      <c r="B49" s="81" t="s">
        <v>88</v>
      </c>
      <c r="C49" s="82">
        <v>5334641.7300000004</v>
      </c>
      <c r="D49" s="87">
        <v>134</v>
      </c>
      <c r="E49" s="82">
        <v>-383601.35</v>
      </c>
      <c r="F49" s="83">
        <v>0</v>
      </c>
      <c r="G49" s="84">
        <v>4951040.38</v>
      </c>
      <c r="H49" s="85">
        <v>134</v>
      </c>
    </row>
    <row r="50" spans="1:8" outlineLevel="2" x14ac:dyDescent="0.2">
      <c r="A50" s="86"/>
      <c r="B50" s="81" t="s">
        <v>141</v>
      </c>
      <c r="C50" s="82">
        <v>5334641.7300000004</v>
      </c>
      <c r="D50" s="87">
        <v>134</v>
      </c>
      <c r="E50" s="82">
        <v>262267.32</v>
      </c>
      <c r="F50" s="83">
        <v>0</v>
      </c>
      <c r="G50" s="84">
        <v>5596909.0499999998</v>
      </c>
      <c r="H50" s="85">
        <v>134</v>
      </c>
    </row>
    <row r="51" spans="1:8" outlineLevel="2" x14ac:dyDescent="0.2">
      <c r="A51" s="86"/>
      <c r="B51" s="81" t="s">
        <v>142</v>
      </c>
      <c r="C51" s="82">
        <v>5334641.7300000004</v>
      </c>
      <c r="D51" s="87">
        <v>134</v>
      </c>
      <c r="E51" s="82">
        <v>262267.32</v>
      </c>
      <c r="F51" s="83">
        <v>0</v>
      </c>
      <c r="G51" s="84">
        <v>5596909.0499999998</v>
      </c>
      <c r="H51" s="85">
        <v>134</v>
      </c>
    </row>
    <row r="52" spans="1:8" outlineLevel="2" x14ac:dyDescent="0.2">
      <c r="A52" s="86"/>
      <c r="B52" s="81" t="s">
        <v>143</v>
      </c>
      <c r="C52" s="82">
        <v>5334641.7300000004</v>
      </c>
      <c r="D52" s="87">
        <v>134</v>
      </c>
      <c r="E52" s="82">
        <v>262267.32</v>
      </c>
      <c r="F52" s="83">
        <v>0</v>
      </c>
      <c r="G52" s="84">
        <v>5596909.0499999998</v>
      </c>
      <c r="H52" s="85">
        <v>134</v>
      </c>
    </row>
    <row r="53" spans="1:8" outlineLevel="2" x14ac:dyDescent="0.2">
      <c r="A53" s="86"/>
      <c r="B53" s="81" t="s">
        <v>144</v>
      </c>
      <c r="C53" s="82">
        <v>5334641.7300000004</v>
      </c>
      <c r="D53" s="87">
        <v>134</v>
      </c>
      <c r="E53" s="82">
        <v>262267.32</v>
      </c>
      <c r="F53" s="83">
        <v>0</v>
      </c>
      <c r="G53" s="84">
        <v>5596909.0499999998</v>
      </c>
      <c r="H53" s="85">
        <v>134</v>
      </c>
    </row>
    <row r="54" spans="1:8" outlineLevel="2" x14ac:dyDescent="0.2">
      <c r="A54" s="86"/>
      <c r="B54" s="81" t="s">
        <v>145</v>
      </c>
      <c r="C54" s="82">
        <v>5334641.7300000004</v>
      </c>
      <c r="D54" s="87">
        <v>134</v>
      </c>
      <c r="E54" s="82">
        <v>262267.32</v>
      </c>
      <c r="F54" s="83">
        <v>0</v>
      </c>
      <c r="G54" s="84">
        <v>5596909.0499999998</v>
      </c>
      <c r="H54" s="85">
        <v>134</v>
      </c>
    </row>
    <row r="55" spans="1:8" outlineLevel="2" x14ac:dyDescent="0.2">
      <c r="A55" s="86"/>
      <c r="B55" s="81" t="s">
        <v>146</v>
      </c>
      <c r="C55" s="82">
        <v>5334641.7300000004</v>
      </c>
      <c r="D55" s="87">
        <v>134</v>
      </c>
      <c r="E55" s="82">
        <v>262267.32</v>
      </c>
      <c r="F55" s="83">
        <v>0</v>
      </c>
      <c r="G55" s="84">
        <v>5596909.0499999998</v>
      </c>
      <c r="H55" s="85">
        <v>134</v>
      </c>
    </row>
    <row r="56" spans="1:8" outlineLevel="2" x14ac:dyDescent="0.2">
      <c r="A56" s="86"/>
      <c r="B56" s="81" t="s">
        <v>147</v>
      </c>
      <c r="C56" s="82">
        <v>5334641.7300000004</v>
      </c>
      <c r="D56" s="87">
        <v>134</v>
      </c>
      <c r="E56" s="82">
        <v>262267.32</v>
      </c>
      <c r="F56" s="83">
        <v>0</v>
      </c>
      <c r="G56" s="84">
        <v>5596909.0499999998</v>
      </c>
      <c r="H56" s="85">
        <v>134</v>
      </c>
    </row>
    <row r="57" spans="1:8" outlineLevel="2" x14ac:dyDescent="0.2">
      <c r="A57" s="86"/>
      <c r="B57" s="81" t="s">
        <v>148</v>
      </c>
      <c r="C57" s="82">
        <v>5334641.7300000004</v>
      </c>
      <c r="D57" s="87">
        <v>134</v>
      </c>
      <c r="E57" s="82">
        <v>262267.32</v>
      </c>
      <c r="F57" s="83">
        <v>0</v>
      </c>
      <c r="G57" s="84">
        <v>5596909.0499999998</v>
      </c>
      <c r="H57" s="85">
        <v>134</v>
      </c>
    </row>
    <row r="58" spans="1:8" outlineLevel="2" x14ac:dyDescent="0.2">
      <c r="A58" s="86"/>
      <c r="B58" s="81" t="s">
        <v>149</v>
      </c>
      <c r="C58" s="82">
        <v>5334641.7300000004</v>
      </c>
      <c r="D58" s="87">
        <v>134</v>
      </c>
      <c r="E58" s="82">
        <v>262267.32</v>
      </c>
      <c r="F58" s="83">
        <v>0</v>
      </c>
      <c r="G58" s="84">
        <v>5596909.0499999998</v>
      </c>
      <c r="H58" s="85">
        <v>134</v>
      </c>
    </row>
    <row r="59" spans="1:8" outlineLevel="2" x14ac:dyDescent="0.2">
      <c r="A59" s="86"/>
      <c r="B59" s="81" t="s">
        <v>150</v>
      </c>
      <c r="C59" s="82">
        <v>5334641.7300000004</v>
      </c>
      <c r="D59" s="87">
        <v>134</v>
      </c>
      <c r="E59" s="82">
        <v>262267.32</v>
      </c>
      <c r="F59" s="83">
        <v>0</v>
      </c>
      <c r="G59" s="84">
        <v>5596909.0499999998</v>
      </c>
      <c r="H59" s="85">
        <v>134</v>
      </c>
    </row>
    <row r="60" spans="1:8" outlineLevel="2" x14ac:dyDescent="0.2">
      <c r="A60" s="86"/>
      <c r="B60" s="81" t="s">
        <v>151</v>
      </c>
      <c r="C60" s="82">
        <v>5135587.97</v>
      </c>
      <c r="D60" s="87">
        <v>129</v>
      </c>
      <c r="E60" s="82">
        <v>262267.15000000002</v>
      </c>
      <c r="F60" s="83">
        <v>0</v>
      </c>
      <c r="G60" s="84">
        <v>5397855.1200000001</v>
      </c>
      <c r="H60" s="85">
        <v>129</v>
      </c>
    </row>
    <row r="61" spans="1:8" ht="21" x14ac:dyDescent="0.2">
      <c r="A61" s="73" t="s">
        <v>93</v>
      </c>
      <c r="B61" s="73" t="s">
        <v>11</v>
      </c>
      <c r="C61" s="74">
        <v>5312580</v>
      </c>
      <c r="D61" s="76">
        <v>260</v>
      </c>
      <c r="E61" s="74">
        <v>-3502801</v>
      </c>
      <c r="F61" s="75">
        <v>-164</v>
      </c>
      <c r="G61" s="74">
        <v>1809779</v>
      </c>
      <c r="H61" s="75">
        <v>96</v>
      </c>
    </row>
    <row r="62" spans="1:8" outlineLevel="1" x14ac:dyDescent="0.2">
      <c r="A62" s="80"/>
      <c r="B62" s="81" t="s">
        <v>140</v>
      </c>
      <c r="C62" s="82">
        <v>5312580</v>
      </c>
      <c r="D62" s="87">
        <v>260</v>
      </c>
      <c r="E62" s="82">
        <v>-3502801</v>
      </c>
      <c r="F62" s="83">
        <v>-164</v>
      </c>
      <c r="G62" s="84">
        <v>1809779</v>
      </c>
      <c r="H62" s="85">
        <v>96</v>
      </c>
    </row>
    <row r="63" spans="1:8" outlineLevel="2" x14ac:dyDescent="0.2">
      <c r="A63" s="86"/>
      <c r="B63" s="81" t="s">
        <v>88</v>
      </c>
      <c r="C63" s="82">
        <v>449526</v>
      </c>
      <c r="D63" s="87">
        <v>22</v>
      </c>
      <c r="E63" s="82">
        <v>-425198.73</v>
      </c>
      <c r="F63" s="83">
        <v>-21</v>
      </c>
      <c r="G63" s="84">
        <v>24327.27</v>
      </c>
      <c r="H63" s="85">
        <v>1</v>
      </c>
    </row>
    <row r="64" spans="1:8" outlineLevel="2" x14ac:dyDescent="0.2">
      <c r="A64" s="86"/>
      <c r="B64" s="81" t="s">
        <v>141</v>
      </c>
      <c r="C64" s="82">
        <v>449526</v>
      </c>
      <c r="D64" s="87">
        <v>22</v>
      </c>
      <c r="E64" s="82">
        <v>-279782.03999999998</v>
      </c>
      <c r="F64" s="83">
        <v>-12</v>
      </c>
      <c r="G64" s="84">
        <v>169743.96</v>
      </c>
      <c r="H64" s="85">
        <v>10</v>
      </c>
    </row>
    <row r="65" spans="1:8" outlineLevel="2" x14ac:dyDescent="0.2">
      <c r="A65" s="86"/>
      <c r="B65" s="81" t="s">
        <v>142</v>
      </c>
      <c r="C65" s="82">
        <v>449526</v>
      </c>
      <c r="D65" s="87">
        <v>22</v>
      </c>
      <c r="E65" s="82">
        <v>-279782.03999999998</v>
      </c>
      <c r="F65" s="83">
        <v>-12</v>
      </c>
      <c r="G65" s="84">
        <v>169743.96</v>
      </c>
      <c r="H65" s="85">
        <v>10</v>
      </c>
    </row>
    <row r="66" spans="1:8" outlineLevel="2" x14ac:dyDescent="0.2">
      <c r="A66" s="86"/>
      <c r="B66" s="81" t="s">
        <v>143</v>
      </c>
      <c r="C66" s="82">
        <v>449526</v>
      </c>
      <c r="D66" s="87">
        <v>22</v>
      </c>
      <c r="E66" s="82">
        <v>-279782.03999999998</v>
      </c>
      <c r="F66" s="83">
        <v>-12</v>
      </c>
      <c r="G66" s="84">
        <v>169743.96</v>
      </c>
      <c r="H66" s="85">
        <v>10</v>
      </c>
    </row>
    <row r="67" spans="1:8" outlineLevel="2" x14ac:dyDescent="0.2">
      <c r="A67" s="86"/>
      <c r="B67" s="81" t="s">
        <v>144</v>
      </c>
      <c r="C67" s="82">
        <v>449526</v>
      </c>
      <c r="D67" s="87">
        <v>22</v>
      </c>
      <c r="E67" s="82">
        <v>-279782.03999999998</v>
      </c>
      <c r="F67" s="83">
        <v>-15</v>
      </c>
      <c r="G67" s="84">
        <v>169743.96</v>
      </c>
      <c r="H67" s="85">
        <v>7</v>
      </c>
    </row>
    <row r="68" spans="1:8" outlineLevel="2" x14ac:dyDescent="0.2">
      <c r="A68" s="86"/>
      <c r="B68" s="81" t="s">
        <v>145</v>
      </c>
      <c r="C68" s="82">
        <v>449526</v>
      </c>
      <c r="D68" s="87">
        <v>22</v>
      </c>
      <c r="E68" s="82">
        <v>-279782.03999999998</v>
      </c>
      <c r="F68" s="83">
        <v>-15</v>
      </c>
      <c r="G68" s="84">
        <v>169743.96</v>
      </c>
      <c r="H68" s="85">
        <v>7</v>
      </c>
    </row>
    <row r="69" spans="1:8" outlineLevel="2" x14ac:dyDescent="0.2">
      <c r="A69" s="86"/>
      <c r="B69" s="81" t="s">
        <v>146</v>
      </c>
      <c r="C69" s="82">
        <v>449526</v>
      </c>
      <c r="D69" s="87">
        <v>22</v>
      </c>
      <c r="E69" s="82">
        <v>-279782.03999999998</v>
      </c>
      <c r="F69" s="83">
        <v>-12</v>
      </c>
      <c r="G69" s="84">
        <v>169743.96</v>
      </c>
      <c r="H69" s="85">
        <v>10</v>
      </c>
    </row>
    <row r="70" spans="1:8" outlineLevel="2" x14ac:dyDescent="0.2">
      <c r="A70" s="86"/>
      <c r="B70" s="81" t="s">
        <v>147</v>
      </c>
      <c r="C70" s="82">
        <v>449526</v>
      </c>
      <c r="D70" s="87">
        <v>22</v>
      </c>
      <c r="E70" s="82">
        <v>-279782.03999999998</v>
      </c>
      <c r="F70" s="83">
        <v>-15</v>
      </c>
      <c r="G70" s="84">
        <v>169743.96</v>
      </c>
      <c r="H70" s="85">
        <v>7</v>
      </c>
    </row>
    <row r="71" spans="1:8" outlineLevel="2" x14ac:dyDescent="0.2">
      <c r="A71" s="86"/>
      <c r="B71" s="81" t="s">
        <v>148</v>
      </c>
      <c r="C71" s="82">
        <v>449526</v>
      </c>
      <c r="D71" s="87">
        <v>22</v>
      </c>
      <c r="E71" s="82">
        <v>-279782.03999999998</v>
      </c>
      <c r="F71" s="83">
        <v>-15</v>
      </c>
      <c r="G71" s="84">
        <v>169743.96</v>
      </c>
      <c r="H71" s="85">
        <v>7</v>
      </c>
    </row>
    <row r="72" spans="1:8" outlineLevel="2" x14ac:dyDescent="0.2">
      <c r="A72" s="86"/>
      <c r="B72" s="81" t="s">
        <v>149</v>
      </c>
      <c r="C72" s="82">
        <v>449526</v>
      </c>
      <c r="D72" s="87">
        <v>22</v>
      </c>
      <c r="E72" s="82">
        <v>-279782.03999999998</v>
      </c>
      <c r="F72" s="83">
        <v>-15</v>
      </c>
      <c r="G72" s="84">
        <v>169743.96</v>
      </c>
      <c r="H72" s="85">
        <v>7</v>
      </c>
    </row>
    <row r="73" spans="1:8" outlineLevel="2" x14ac:dyDescent="0.2">
      <c r="A73" s="86"/>
      <c r="B73" s="81" t="s">
        <v>150</v>
      </c>
      <c r="C73" s="82">
        <v>449526</v>
      </c>
      <c r="D73" s="87">
        <v>22</v>
      </c>
      <c r="E73" s="82">
        <v>-279782.03999999998</v>
      </c>
      <c r="F73" s="83">
        <v>-15</v>
      </c>
      <c r="G73" s="84">
        <v>169743.96</v>
      </c>
      <c r="H73" s="85">
        <v>7</v>
      </c>
    </row>
    <row r="74" spans="1:8" outlineLevel="2" x14ac:dyDescent="0.2">
      <c r="A74" s="86"/>
      <c r="B74" s="81" t="s">
        <v>151</v>
      </c>
      <c r="C74" s="82">
        <v>367794</v>
      </c>
      <c r="D74" s="87">
        <v>18</v>
      </c>
      <c r="E74" s="82">
        <v>-279781.87</v>
      </c>
      <c r="F74" s="83">
        <v>-5</v>
      </c>
      <c r="G74" s="84">
        <v>88012.13</v>
      </c>
      <c r="H74" s="85">
        <v>13</v>
      </c>
    </row>
    <row r="75" spans="1:8" ht="21" customHeight="1" x14ac:dyDescent="0.2">
      <c r="A75" s="73" t="s">
        <v>96</v>
      </c>
      <c r="B75" s="73" t="s">
        <v>15</v>
      </c>
      <c r="C75" s="74">
        <v>21214097</v>
      </c>
      <c r="D75" s="76">
        <v>558</v>
      </c>
      <c r="E75" s="74">
        <v>809192</v>
      </c>
      <c r="F75" s="75">
        <v>0</v>
      </c>
      <c r="G75" s="74">
        <v>22023289</v>
      </c>
      <c r="H75" s="75">
        <v>558</v>
      </c>
    </row>
    <row r="76" spans="1:8" outlineLevel="1" x14ac:dyDescent="0.2">
      <c r="A76" s="80"/>
      <c r="B76" s="81" t="s">
        <v>140</v>
      </c>
      <c r="C76" s="82">
        <v>21214097</v>
      </c>
      <c r="D76" s="87">
        <v>558</v>
      </c>
      <c r="E76" s="82">
        <v>809192</v>
      </c>
      <c r="F76" s="83">
        <v>0</v>
      </c>
      <c r="G76" s="84">
        <v>22023289</v>
      </c>
      <c r="H76" s="85">
        <v>558</v>
      </c>
    </row>
    <row r="77" spans="1:8" outlineLevel="2" x14ac:dyDescent="0.2">
      <c r="A77" s="86"/>
      <c r="B77" s="81" t="s">
        <v>88</v>
      </c>
      <c r="C77" s="82">
        <v>1786850.46</v>
      </c>
      <c r="D77" s="87">
        <v>47</v>
      </c>
      <c r="E77" s="82">
        <v>-659952.18000000005</v>
      </c>
      <c r="F77" s="83">
        <v>5</v>
      </c>
      <c r="G77" s="84">
        <v>1126898.28</v>
      </c>
      <c r="H77" s="85">
        <v>52</v>
      </c>
    </row>
    <row r="78" spans="1:8" outlineLevel="2" x14ac:dyDescent="0.2">
      <c r="A78" s="86"/>
      <c r="B78" s="81" t="s">
        <v>141</v>
      </c>
      <c r="C78" s="82">
        <v>1786850.46</v>
      </c>
      <c r="D78" s="87">
        <v>47</v>
      </c>
      <c r="E78" s="82">
        <v>133558.56</v>
      </c>
      <c r="F78" s="83">
        <v>-1</v>
      </c>
      <c r="G78" s="84">
        <v>1920409.02</v>
      </c>
      <c r="H78" s="85">
        <v>46</v>
      </c>
    </row>
    <row r="79" spans="1:8" outlineLevel="2" x14ac:dyDescent="0.2">
      <c r="A79" s="86"/>
      <c r="B79" s="81" t="s">
        <v>142</v>
      </c>
      <c r="C79" s="82">
        <v>1786850.46</v>
      </c>
      <c r="D79" s="87">
        <v>47</v>
      </c>
      <c r="E79" s="82">
        <v>133558.56</v>
      </c>
      <c r="F79" s="83">
        <v>-1</v>
      </c>
      <c r="G79" s="84">
        <v>1920409.02</v>
      </c>
      <c r="H79" s="85">
        <v>46</v>
      </c>
    </row>
    <row r="80" spans="1:8" outlineLevel="2" x14ac:dyDescent="0.2">
      <c r="A80" s="86"/>
      <c r="B80" s="81" t="s">
        <v>143</v>
      </c>
      <c r="C80" s="82">
        <v>1786850.46</v>
      </c>
      <c r="D80" s="87">
        <v>47</v>
      </c>
      <c r="E80" s="82">
        <v>133558.56</v>
      </c>
      <c r="F80" s="83">
        <v>-1</v>
      </c>
      <c r="G80" s="84">
        <v>1920409.02</v>
      </c>
      <c r="H80" s="85">
        <v>46</v>
      </c>
    </row>
    <row r="81" spans="1:8" outlineLevel="2" x14ac:dyDescent="0.2">
      <c r="A81" s="86"/>
      <c r="B81" s="81" t="s">
        <v>144</v>
      </c>
      <c r="C81" s="82">
        <v>1786850.46</v>
      </c>
      <c r="D81" s="87">
        <v>47</v>
      </c>
      <c r="E81" s="82">
        <v>133558.56</v>
      </c>
      <c r="F81" s="83">
        <v>-1</v>
      </c>
      <c r="G81" s="84">
        <v>1920409.02</v>
      </c>
      <c r="H81" s="85">
        <v>46</v>
      </c>
    </row>
    <row r="82" spans="1:8" outlineLevel="2" x14ac:dyDescent="0.2">
      <c r="A82" s="86"/>
      <c r="B82" s="81" t="s">
        <v>145</v>
      </c>
      <c r="C82" s="82">
        <v>1786850.46</v>
      </c>
      <c r="D82" s="87">
        <v>47</v>
      </c>
      <c r="E82" s="82">
        <v>133558.56</v>
      </c>
      <c r="F82" s="83">
        <v>-1</v>
      </c>
      <c r="G82" s="84">
        <v>1920409.02</v>
      </c>
      <c r="H82" s="85">
        <v>46</v>
      </c>
    </row>
    <row r="83" spans="1:8" outlineLevel="2" x14ac:dyDescent="0.2">
      <c r="A83" s="86"/>
      <c r="B83" s="81" t="s">
        <v>146</v>
      </c>
      <c r="C83" s="82">
        <v>1786850.46</v>
      </c>
      <c r="D83" s="87">
        <v>47</v>
      </c>
      <c r="E83" s="82">
        <v>133558.56</v>
      </c>
      <c r="F83" s="83">
        <v>0</v>
      </c>
      <c r="G83" s="84">
        <v>1920409.02</v>
      </c>
      <c r="H83" s="85">
        <v>47</v>
      </c>
    </row>
    <row r="84" spans="1:8" outlineLevel="2" x14ac:dyDescent="0.2">
      <c r="A84" s="86"/>
      <c r="B84" s="81" t="s">
        <v>147</v>
      </c>
      <c r="C84" s="82">
        <v>1786850.46</v>
      </c>
      <c r="D84" s="87">
        <v>47</v>
      </c>
      <c r="E84" s="82">
        <v>133558.56</v>
      </c>
      <c r="F84" s="83">
        <v>0</v>
      </c>
      <c r="G84" s="84">
        <v>1920409.02</v>
      </c>
      <c r="H84" s="85">
        <v>47</v>
      </c>
    </row>
    <row r="85" spans="1:8" outlineLevel="2" x14ac:dyDescent="0.2">
      <c r="A85" s="86"/>
      <c r="B85" s="81" t="s">
        <v>148</v>
      </c>
      <c r="C85" s="82">
        <v>1786850.46</v>
      </c>
      <c r="D85" s="87">
        <v>47</v>
      </c>
      <c r="E85" s="82">
        <v>133558.56</v>
      </c>
      <c r="F85" s="83">
        <v>0</v>
      </c>
      <c r="G85" s="84">
        <v>1920409.02</v>
      </c>
      <c r="H85" s="85">
        <v>47</v>
      </c>
    </row>
    <row r="86" spans="1:8" outlineLevel="2" x14ac:dyDescent="0.2">
      <c r="A86" s="86"/>
      <c r="B86" s="81" t="s">
        <v>149</v>
      </c>
      <c r="C86" s="82">
        <v>1786850.46</v>
      </c>
      <c r="D86" s="87">
        <v>47</v>
      </c>
      <c r="E86" s="82">
        <v>133558.56</v>
      </c>
      <c r="F86" s="83">
        <v>0</v>
      </c>
      <c r="G86" s="84">
        <v>1920409.02</v>
      </c>
      <c r="H86" s="85">
        <v>47</v>
      </c>
    </row>
    <row r="87" spans="1:8" outlineLevel="2" x14ac:dyDescent="0.2">
      <c r="A87" s="86"/>
      <c r="B87" s="81" t="s">
        <v>150</v>
      </c>
      <c r="C87" s="82">
        <v>1786850.46</v>
      </c>
      <c r="D87" s="87">
        <v>47</v>
      </c>
      <c r="E87" s="82">
        <v>133558.56</v>
      </c>
      <c r="F87" s="83">
        <v>0</v>
      </c>
      <c r="G87" s="84">
        <v>1920409.02</v>
      </c>
      <c r="H87" s="85">
        <v>47</v>
      </c>
    </row>
    <row r="88" spans="1:8" outlineLevel="2" x14ac:dyDescent="0.2">
      <c r="A88" s="86"/>
      <c r="B88" s="81" t="s">
        <v>151</v>
      </c>
      <c r="C88" s="82">
        <v>1558741.94</v>
      </c>
      <c r="D88" s="87">
        <v>41</v>
      </c>
      <c r="E88" s="82">
        <v>133558.57999999999</v>
      </c>
      <c r="F88" s="83">
        <v>0</v>
      </c>
      <c r="G88" s="84">
        <v>1692300.52</v>
      </c>
      <c r="H88" s="85">
        <v>41</v>
      </c>
    </row>
    <row r="89" spans="1:8" x14ac:dyDescent="0.2">
      <c r="A89" s="73" t="s">
        <v>97</v>
      </c>
      <c r="B89" s="73" t="s">
        <v>16</v>
      </c>
      <c r="C89" s="74">
        <v>2300338</v>
      </c>
      <c r="D89" s="76">
        <v>242</v>
      </c>
      <c r="E89" s="74">
        <v>-1556690</v>
      </c>
      <c r="F89" s="75">
        <v>-162</v>
      </c>
      <c r="G89" s="74">
        <v>743648</v>
      </c>
      <c r="H89" s="75">
        <v>80</v>
      </c>
    </row>
    <row r="90" spans="1:8" outlineLevel="1" x14ac:dyDescent="0.2">
      <c r="A90" s="80"/>
      <c r="B90" s="81" t="s">
        <v>140</v>
      </c>
      <c r="C90" s="82">
        <v>2300338</v>
      </c>
      <c r="D90" s="87">
        <v>242</v>
      </c>
      <c r="E90" s="82">
        <v>-1556690</v>
      </c>
      <c r="F90" s="83">
        <v>-162</v>
      </c>
      <c r="G90" s="84">
        <v>743648</v>
      </c>
      <c r="H90" s="85">
        <v>80</v>
      </c>
    </row>
    <row r="91" spans="1:8" outlineLevel="2" x14ac:dyDescent="0.2">
      <c r="A91" s="86"/>
      <c r="B91" s="81" t="s">
        <v>88</v>
      </c>
      <c r="C91" s="82">
        <v>190110.58</v>
      </c>
      <c r="D91" s="87">
        <v>20</v>
      </c>
      <c r="E91" s="82">
        <v>-129724.16</v>
      </c>
      <c r="F91" s="83">
        <v>-12</v>
      </c>
      <c r="G91" s="84">
        <v>60386.42</v>
      </c>
      <c r="H91" s="85">
        <v>8</v>
      </c>
    </row>
    <row r="92" spans="1:8" outlineLevel="2" x14ac:dyDescent="0.2">
      <c r="A92" s="86"/>
      <c r="B92" s="81" t="s">
        <v>141</v>
      </c>
      <c r="C92" s="82">
        <v>190110.58</v>
      </c>
      <c r="D92" s="87">
        <v>20</v>
      </c>
      <c r="E92" s="82">
        <v>-129724.16</v>
      </c>
      <c r="F92" s="83">
        <v>-12</v>
      </c>
      <c r="G92" s="84">
        <v>60386.42</v>
      </c>
      <c r="H92" s="85">
        <v>8</v>
      </c>
    </row>
    <row r="93" spans="1:8" outlineLevel="2" x14ac:dyDescent="0.2">
      <c r="A93" s="86"/>
      <c r="B93" s="81" t="s">
        <v>142</v>
      </c>
      <c r="C93" s="82">
        <v>190110.58</v>
      </c>
      <c r="D93" s="87">
        <v>20</v>
      </c>
      <c r="E93" s="82">
        <v>-129724.16</v>
      </c>
      <c r="F93" s="83">
        <v>-12</v>
      </c>
      <c r="G93" s="84">
        <v>60386.42</v>
      </c>
      <c r="H93" s="85">
        <v>8</v>
      </c>
    </row>
    <row r="94" spans="1:8" outlineLevel="2" x14ac:dyDescent="0.2">
      <c r="A94" s="86"/>
      <c r="B94" s="81" t="s">
        <v>143</v>
      </c>
      <c r="C94" s="82">
        <v>190110.58</v>
      </c>
      <c r="D94" s="87">
        <v>20</v>
      </c>
      <c r="E94" s="82">
        <v>-129724.16</v>
      </c>
      <c r="F94" s="83">
        <v>-12</v>
      </c>
      <c r="G94" s="84">
        <v>60386.42</v>
      </c>
      <c r="H94" s="85">
        <v>8</v>
      </c>
    </row>
    <row r="95" spans="1:8" outlineLevel="2" x14ac:dyDescent="0.2">
      <c r="A95" s="86"/>
      <c r="B95" s="81" t="s">
        <v>144</v>
      </c>
      <c r="C95" s="82">
        <v>190110.58</v>
      </c>
      <c r="D95" s="87">
        <v>20</v>
      </c>
      <c r="E95" s="82">
        <v>-129724.16</v>
      </c>
      <c r="F95" s="83">
        <v>-12</v>
      </c>
      <c r="G95" s="84">
        <v>60386.42</v>
      </c>
      <c r="H95" s="85">
        <v>8</v>
      </c>
    </row>
    <row r="96" spans="1:8" outlineLevel="2" x14ac:dyDescent="0.2">
      <c r="A96" s="86"/>
      <c r="B96" s="81" t="s">
        <v>145</v>
      </c>
      <c r="C96" s="82">
        <v>190110.58</v>
      </c>
      <c r="D96" s="87">
        <v>20</v>
      </c>
      <c r="E96" s="82">
        <v>-129724.16</v>
      </c>
      <c r="F96" s="83">
        <v>-12</v>
      </c>
      <c r="G96" s="84">
        <v>60386.42</v>
      </c>
      <c r="H96" s="85">
        <v>8</v>
      </c>
    </row>
    <row r="97" spans="1:8" outlineLevel="2" x14ac:dyDescent="0.2">
      <c r="A97" s="86"/>
      <c r="B97" s="81" t="s">
        <v>146</v>
      </c>
      <c r="C97" s="82">
        <v>190110.58</v>
      </c>
      <c r="D97" s="87">
        <v>20</v>
      </c>
      <c r="E97" s="82">
        <v>-129724.16</v>
      </c>
      <c r="F97" s="83">
        <v>-12</v>
      </c>
      <c r="G97" s="84">
        <v>60386.42</v>
      </c>
      <c r="H97" s="85">
        <v>8</v>
      </c>
    </row>
    <row r="98" spans="1:8" outlineLevel="2" x14ac:dyDescent="0.2">
      <c r="A98" s="86"/>
      <c r="B98" s="81" t="s">
        <v>147</v>
      </c>
      <c r="C98" s="82">
        <v>190110.58</v>
      </c>
      <c r="D98" s="87">
        <v>20</v>
      </c>
      <c r="E98" s="82">
        <v>-129724.16</v>
      </c>
      <c r="F98" s="83">
        <v>-12</v>
      </c>
      <c r="G98" s="84">
        <v>60386.42</v>
      </c>
      <c r="H98" s="85">
        <v>8</v>
      </c>
    </row>
    <row r="99" spans="1:8" outlineLevel="2" x14ac:dyDescent="0.2">
      <c r="A99" s="86"/>
      <c r="B99" s="81" t="s">
        <v>148</v>
      </c>
      <c r="C99" s="82">
        <v>190110.58</v>
      </c>
      <c r="D99" s="87">
        <v>20</v>
      </c>
      <c r="E99" s="82">
        <v>-129724.16</v>
      </c>
      <c r="F99" s="83">
        <v>-16</v>
      </c>
      <c r="G99" s="84">
        <v>60386.42</v>
      </c>
      <c r="H99" s="85">
        <v>4</v>
      </c>
    </row>
    <row r="100" spans="1:8" outlineLevel="2" x14ac:dyDescent="0.2">
      <c r="A100" s="86"/>
      <c r="B100" s="81" t="s">
        <v>149</v>
      </c>
      <c r="C100" s="82">
        <v>190110.58</v>
      </c>
      <c r="D100" s="87">
        <v>20</v>
      </c>
      <c r="E100" s="82">
        <v>-129724.16</v>
      </c>
      <c r="F100" s="83">
        <v>-16</v>
      </c>
      <c r="G100" s="84">
        <v>60386.42</v>
      </c>
      <c r="H100" s="85">
        <v>4</v>
      </c>
    </row>
    <row r="101" spans="1:8" outlineLevel="2" x14ac:dyDescent="0.2">
      <c r="A101" s="86"/>
      <c r="B101" s="81" t="s">
        <v>150</v>
      </c>
      <c r="C101" s="82">
        <v>190110.58</v>
      </c>
      <c r="D101" s="87">
        <v>20</v>
      </c>
      <c r="E101" s="82">
        <v>-129724.16</v>
      </c>
      <c r="F101" s="83">
        <v>-16</v>
      </c>
      <c r="G101" s="84">
        <v>60386.42</v>
      </c>
      <c r="H101" s="85">
        <v>4</v>
      </c>
    </row>
    <row r="102" spans="1:8" outlineLevel="2" x14ac:dyDescent="0.2">
      <c r="A102" s="86"/>
      <c r="B102" s="81" t="s">
        <v>151</v>
      </c>
      <c r="C102" s="82">
        <v>209121.62</v>
      </c>
      <c r="D102" s="87">
        <v>22</v>
      </c>
      <c r="E102" s="82">
        <v>-129724.24</v>
      </c>
      <c r="F102" s="83">
        <v>-18</v>
      </c>
      <c r="G102" s="84">
        <v>79397.38</v>
      </c>
      <c r="H102" s="85">
        <v>4</v>
      </c>
    </row>
    <row r="103" spans="1:8" x14ac:dyDescent="0.2">
      <c r="A103" s="73" t="s">
        <v>107</v>
      </c>
      <c r="B103" s="73" t="s">
        <v>26</v>
      </c>
      <c r="C103" s="74">
        <v>2572775</v>
      </c>
      <c r="D103" s="76">
        <v>205</v>
      </c>
      <c r="E103" s="74">
        <v>-1022049</v>
      </c>
      <c r="F103" s="75">
        <v>-105</v>
      </c>
      <c r="G103" s="74">
        <v>1550726</v>
      </c>
      <c r="H103" s="75">
        <v>100</v>
      </c>
    </row>
    <row r="104" spans="1:8" outlineLevel="1" x14ac:dyDescent="0.2">
      <c r="A104" s="80"/>
      <c r="B104" s="81" t="s">
        <v>140</v>
      </c>
      <c r="C104" s="82">
        <v>2572775</v>
      </c>
      <c r="D104" s="87">
        <v>205</v>
      </c>
      <c r="E104" s="82">
        <v>-1022049</v>
      </c>
      <c r="F104" s="83">
        <v>-105</v>
      </c>
      <c r="G104" s="84">
        <v>1550726</v>
      </c>
      <c r="H104" s="85">
        <v>100</v>
      </c>
    </row>
    <row r="105" spans="1:8" outlineLevel="2" x14ac:dyDescent="0.2">
      <c r="A105" s="86"/>
      <c r="B105" s="81" t="s">
        <v>88</v>
      </c>
      <c r="C105" s="82">
        <v>213352.07</v>
      </c>
      <c r="D105" s="87">
        <v>17</v>
      </c>
      <c r="E105" s="82">
        <v>-85170.76</v>
      </c>
      <c r="F105" s="83">
        <v>-8</v>
      </c>
      <c r="G105" s="84">
        <v>128181.31</v>
      </c>
      <c r="H105" s="85">
        <v>9</v>
      </c>
    </row>
    <row r="106" spans="1:8" outlineLevel="2" x14ac:dyDescent="0.2">
      <c r="A106" s="86"/>
      <c r="B106" s="81" t="s">
        <v>141</v>
      </c>
      <c r="C106" s="82">
        <v>213352.07</v>
      </c>
      <c r="D106" s="87">
        <v>17</v>
      </c>
      <c r="E106" s="82">
        <v>-85170.76</v>
      </c>
      <c r="F106" s="83">
        <v>-8</v>
      </c>
      <c r="G106" s="84">
        <v>128181.31</v>
      </c>
      <c r="H106" s="85">
        <v>9</v>
      </c>
    </row>
    <row r="107" spans="1:8" outlineLevel="2" x14ac:dyDescent="0.2">
      <c r="A107" s="86"/>
      <c r="B107" s="81" t="s">
        <v>142</v>
      </c>
      <c r="C107" s="82">
        <v>213352.07</v>
      </c>
      <c r="D107" s="87">
        <v>17</v>
      </c>
      <c r="E107" s="82">
        <v>-85170.76</v>
      </c>
      <c r="F107" s="83">
        <v>-8</v>
      </c>
      <c r="G107" s="84">
        <v>128181.31</v>
      </c>
      <c r="H107" s="85">
        <v>9</v>
      </c>
    </row>
    <row r="108" spans="1:8" outlineLevel="2" x14ac:dyDescent="0.2">
      <c r="A108" s="86"/>
      <c r="B108" s="81" t="s">
        <v>143</v>
      </c>
      <c r="C108" s="82">
        <v>213352.07</v>
      </c>
      <c r="D108" s="87">
        <v>17</v>
      </c>
      <c r="E108" s="82">
        <v>-85170.76</v>
      </c>
      <c r="F108" s="83">
        <v>-8</v>
      </c>
      <c r="G108" s="84">
        <v>128181.31</v>
      </c>
      <c r="H108" s="85">
        <v>9</v>
      </c>
    </row>
    <row r="109" spans="1:8" outlineLevel="2" x14ac:dyDescent="0.2">
      <c r="A109" s="86"/>
      <c r="B109" s="81" t="s">
        <v>144</v>
      </c>
      <c r="C109" s="82">
        <v>213352.07</v>
      </c>
      <c r="D109" s="87">
        <v>17</v>
      </c>
      <c r="E109" s="82">
        <v>-85170.76</v>
      </c>
      <c r="F109" s="83">
        <v>-8</v>
      </c>
      <c r="G109" s="84">
        <v>128181.31</v>
      </c>
      <c r="H109" s="85">
        <v>9</v>
      </c>
    </row>
    <row r="110" spans="1:8" outlineLevel="2" x14ac:dyDescent="0.2">
      <c r="A110" s="86"/>
      <c r="B110" s="81" t="s">
        <v>145</v>
      </c>
      <c r="C110" s="82">
        <v>213352.07</v>
      </c>
      <c r="D110" s="87">
        <v>17</v>
      </c>
      <c r="E110" s="82">
        <v>-85170.76</v>
      </c>
      <c r="F110" s="83">
        <v>-8</v>
      </c>
      <c r="G110" s="84">
        <v>128181.31</v>
      </c>
      <c r="H110" s="85">
        <v>9</v>
      </c>
    </row>
    <row r="111" spans="1:8" outlineLevel="2" x14ac:dyDescent="0.2">
      <c r="A111" s="86"/>
      <c r="B111" s="81" t="s">
        <v>146</v>
      </c>
      <c r="C111" s="82">
        <v>213352.07</v>
      </c>
      <c r="D111" s="87">
        <v>17</v>
      </c>
      <c r="E111" s="82">
        <v>-85170.76</v>
      </c>
      <c r="F111" s="83">
        <v>-8</v>
      </c>
      <c r="G111" s="84">
        <v>128181.31</v>
      </c>
      <c r="H111" s="85">
        <v>9</v>
      </c>
    </row>
    <row r="112" spans="1:8" outlineLevel="2" x14ac:dyDescent="0.2">
      <c r="A112" s="86"/>
      <c r="B112" s="81" t="s">
        <v>147</v>
      </c>
      <c r="C112" s="82">
        <v>213352.07</v>
      </c>
      <c r="D112" s="87">
        <v>17</v>
      </c>
      <c r="E112" s="82">
        <v>-85170.76</v>
      </c>
      <c r="F112" s="83">
        <v>-8</v>
      </c>
      <c r="G112" s="84">
        <v>128181.31</v>
      </c>
      <c r="H112" s="85">
        <v>9</v>
      </c>
    </row>
    <row r="113" spans="1:8" outlineLevel="2" x14ac:dyDescent="0.2">
      <c r="A113" s="86"/>
      <c r="B113" s="81" t="s">
        <v>148</v>
      </c>
      <c r="C113" s="82">
        <v>213352.07</v>
      </c>
      <c r="D113" s="87">
        <v>17</v>
      </c>
      <c r="E113" s="82">
        <v>-85170.76</v>
      </c>
      <c r="F113" s="83">
        <v>-9</v>
      </c>
      <c r="G113" s="84">
        <v>128181.31</v>
      </c>
      <c r="H113" s="85">
        <v>8</v>
      </c>
    </row>
    <row r="114" spans="1:8" outlineLevel="2" x14ac:dyDescent="0.2">
      <c r="A114" s="86"/>
      <c r="B114" s="81" t="s">
        <v>149</v>
      </c>
      <c r="C114" s="82">
        <v>213352.07</v>
      </c>
      <c r="D114" s="87">
        <v>17</v>
      </c>
      <c r="E114" s="82">
        <v>-85170.76</v>
      </c>
      <c r="F114" s="83">
        <v>-9</v>
      </c>
      <c r="G114" s="84">
        <v>128181.31</v>
      </c>
      <c r="H114" s="85">
        <v>8</v>
      </c>
    </row>
    <row r="115" spans="1:8" outlineLevel="2" x14ac:dyDescent="0.2">
      <c r="A115" s="86"/>
      <c r="B115" s="81" t="s">
        <v>150</v>
      </c>
      <c r="C115" s="82">
        <v>213352.07</v>
      </c>
      <c r="D115" s="87">
        <v>17</v>
      </c>
      <c r="E115" s="82">
        <v>-85170.76</v>
      </c>
      <c r="F115" s="83">
        <v>-9</v>
      </c>
      <c r="G115" s="84">
        <v>128181.31</v>
      </c>
      <c r="H115" s="85">
        <v>8</v>
      </c>
    </row>
    <row r="116" spans="1:8" outlineLevel="2" x14ac:dyDescent="0.2">
      <c r="A116" s="86"/>
      <c r="B116" s="81" t="s">
        <v>151</v>
      </c>
      <c r="C116" s="82">
        <v>225902.23</v>
      </c>
      <c r="D116" s="87">
        <v>18</v>
      </c>
      <c r="E116" s="82">
        <v>-85170.64</v>
      </c>
      <c r="F116" s="83">
        <v>-14</v>
      </c>
      <c r="G116" s="84">
        <v>140731.59</v>
      </c>
      <c r="H116" s="85">
        <v>4</v>
      </c>
    </row>
    <row r="117" spans="1:8" x14ac:dyDescent="0.2">
      <c r="A117" s="73" t="s">
        <v>109</v>
      </c>
      <c r="B117" s="73" t="s">
        <v>28</v>
      </c>
      <c r="C117" s="74">
        <v>4928307</v>
      </c>
      <c r="D117" s="76">
        <v>280</v>
      </c>
      <c r="E117" s="74">
        <v>-2228899</v>
      </c>
      <c r="F117" s="75">
        <v>-160</v>
      </c>
      <c r="G117" s="74">
        <v>2699408</v>
      </c>
      <c r="H117" s="75">
        <v>120</v>
      </c>
    </row>
    <row r="118" spans="1:8" outlineLevel="1" x14ac:dyDescent="0.2">
      <c r="A118" s="80"/>
      <c r="B118" s="81" t="s">
        <v>140</v>
      </c>
      <c r="C118" s="82">
        <v>4928307</v>
      </c>
      <c r="D118" s="87">
        <v>280</v>
      </c>
      <c r="E118" s="82">
        <v>-2228899</v>
      </c>
      <c r="F118" s="83">
        <v>-160</v>
      </c>
      <c r="G118" s="84">
        <v>2699408</v>
      </c>
      <c r="H118" s="85">
        <v>120</v>
      </c>
    </row>
    <row r="119" spans="1:8" outlineLevel="2" x14ac:dyDescent="0.2">
      <c r="A119" s="86"/>
      <c r="B119" s="81" t="s">
        <v>88</v>
      </c>
      <c r="C119" s="82">
        <v>404825.22</v>
      </c>
      <c r="D119" s="87">
        <v>23</v>
      </c>
      <c r="E119" s="82">
        <v>-185741.6</v>
      </c>
      <c r="F119" s="83">
        <v>-12</v>
      </c>
      <c r="G119" s="84">
        <v>219083.62</v>
      </c>
      <c r="H119" s="85">
        <v>11</v>
      </c>
    </row>
    <row r="120" spans="1:8" outlineLevel="2" x14ac:dyDescent="0.2">
      <c r="A120" s="86"/>
      <c r="B120" s="81" t="s">
        <v>141</v>
      </c>
      <c r="C120" s="82">
        <v>404825.22</v>
      </c>
      <c r="D120" s="87">
        <v>23</v>
      </c>
      <c r="E120" s="82">
        <v>-185741.6</v>
      </c>
      <c r="F120" s="83">
        <v>-12</v>
      </c>
      <c r="G120" s="84">
        <v>219083.62</v>
      </c>
      <c r="H120" s="85">
        <v>11</v>
      </c>
    </row>
    <row r="121" spans="1:8" outlineLevel="2" x14ac:dyDescent="0.2">
      <c r="A121" s="86"/>
      <c r="B121" s="81" t="s">
        <v>142</v>
      </c>
      <c r="C121" s="82">
        <v>404825.22</v>
      </c>
      <c r="D121" s="87">
        <v>23</v>
      </c>
      <c r="E121" s="82">
        <v>-185741.6</v>
      </c>
      <c r="F121" s="83">
        <v>-12</v>
      </c>
      <c r="G121" s="84">
        <v>219083.62</v>
      </c>
      <c r="H121" s="85">
        <v>11</v>
      </c>
    </row>
    <row r="122" spans="1:8" outlineLevel="2" x14ac:dyDescent="0.2">
      <c r="A122" s="86"/>
      <c r="B122" s="81" t="s">
        <v>143</v>
      </c>
      <c r="C122" s="82">
        <v>404825.22</v>
      </c>
      <c r="D122" s="87">
        <v>23</v>
      </c>
      <c r="E122" s="82">
        <v>-185741.6</v>
      </c>
      <c r="F122" s="83">
        <v>-12</v>
      </c>
      <c r="G122" s="84">
        <v>219083.62</v>
      </c>
      <c r="H122" s="85">
        <v>11</v>
      </c>
    </row>
    <row r="123" spans="1:8" outlineLevel="2" x14ac:dyDescent="0.2">
      <c r="A123" s="86"/>
      <c r="B123" s="81" t="s">
        <v>144</v>
      </c>
      <c r="C123" s="82">
        <v>404825.22</v>
      </c>
      <c r="D123" s="87">
        <v>23</v>
      </c>
      <c r="E123" s="82">
        <v>-185741.6</v>
      </c>
      <c r="F123" s="83">
        <v>-12</v>
      </c>
      <c r="G123" s="84">
        <v>219083.62</v>
      </c>
      <c r="H123" s="85">
        <v>11</v>
      </c>
    </row>
    <row r="124" spans="1:8" outlineLevel="2" x14ac:dyDescent="0.2">
      <c r="A124" s="86"/>
      <c r="B124" s="81" t="s">
        <v>145</v>
      </c>
      <c r="C124" s="82">
        <v>404825.22</v>
      </c>
      <c r="D124" s="87">
        <v>23</v>
      </c>
      <c r="E124" s="82">
        <v>-185741.6</v>
      </c>
      <c r="F124" s="83">
        <v>-12</v>
      </c>
      <c r="G124" s="84">
        <v>219083.62</v>
      </c>
      <c r="H124" s="85">
        <v>11</v>
      </c>
    </row>
    <row r="125" spans="1:8" outlineLevel="2" x14ac:dyDescent="0.2">
      <c r="A125" s="86"/>
      <c r="B125" s="81" t="s">
        <v>146</v>
      </c>
      <c r="C125" s="82">
        <v>404825.22</v>
      </c>
      <c r="D125" s="87">
        <v>23</v>
      </c>
      <c r="E125" s="82">
        <v>-185741.6</v>
      </c>
      <c r="F125" s="83">
        <v>-12</v>
      </c>
      <c r="G125" s="84">
        <v>219083.62</v>
      </c>
      <c r="H125" s="85">
        <v>11</v>
      </c>
    </row>
    <row r="126" spans="1:8" outlineLevel="2" x14ac:dyDescent="0.2">
      <c r="A126" s="86"/>
      <c r="B126" s="81" t="s">
        <v>147</v>
      </c>
      <c r="C126" s="82">
        <v>404825.22</v>
      </c>
      <c r="D126" s="87">
        <v>23</v>
      </c>
      <c r="E126" s="82">
        <v>-185741.6</v>
      </c>
      <c r="F126" s="83">
        <v>-12</v>
      </c>
      <c r="G126" s="84">
        <v>219083.62</v>
      </c>
      <c r="H126" s="85">
        <v>11</v>
      </c>
    </row>
    <row r="127" spans="1:8" outlineLevel="2" x14ac:dyDescent="0.2">
      <c r="A127" s="86"/>
      <c r="B127" s="81" t="s">
        <v>148</v>
      </c>
      <c r="C127" s="82">
        <v>404825.22</v>
      </c>
      <c r="D127" s="87">
        <v>23</v>
      </c>
      <c r="E127" s="82">
        <v>-185741.6</v>
      </c>
      <c r="F127" s="83">
        <v>-16</v>
      </c>
      <c r="G127" s="84">
        <v>219083.62</v>
      </c>
      <c r="H127" s="85">
        <v>7</v>
      </c>
    </row>
    <row r="128" spans="1:8" outlineLevel="2" x14ac:dyDescent="0.2">
      <c r="A128" s="86"/>
      <c r="B128" s="81" t="s">
        <v>149</v>
      </c>
      <c r="C128" s="82">
        <v>404825.22</v>
      </c>
      <c r="D128" s="87">
        <v>23</v>
      </c>
      <c r="E128" s="82">
        <v>-185741.6</v>
      </c>
      <c r="F128" s="83">
        <v>-16</v>
      </c>
      <c r="G128" s="84">
        <v>219083.62</v>
      </c>
      <c r="H128" s="85">
        <v>7</v>
      </c>
    </row>
    <row r="129" spans="1:8" outlineLevel="2" x14ac:dyDescent="0.2">
      <c r="A129" s="86"/>
      <c r="B129" s="81" t="s">
        <v>150</v>
      </c>
      <c r="C129" s="82">
        <v>404825.22</v>
      </c>
      <c r="D129" s="87">
        <v>23</v>
      </c>
      <c r="E129" s="82">
        <v>-185741.6</v>
      </c>
      <c r="F129" s="83">
        <v>-16</v>
      </c>
      <c r="G129" s="84">
        <v>219083.62</v>
      </c>
      <c r="H129" s="85">
        <v>7</v>
      </c>
    </row>
    <row r="130" spans="1:8" outlineLevel="2" x14ac:dyDescent="0.2">
      <c r="A130" s="86"/>
      <c r="B130" s="81" t="s">
        <v>151</v>
      </c>
      <c r="C130" s="82">
        <v>475229.58</v>
      </c>
      <c r="D130" s="87">
        <v>27</v>
      </c>
      <c r="E130" s="82">
        <v>-185741.4</v>
      </c>
      <c r="F130" s="83">
        <v>-16</v>
      </c>
      <c r="G130" s="84">
        <v>289488.18</v>
      </c>
      <c r="H130" s="85">
        <v>11</v>
      </c>
    </row>
    <row r="131" spans="1:8" ht="21" x14ac:dyDescent="0.2">
      <c r="A131" s="73" t="s">
        <v>110</v>
      </c>
      <c r="B131" s="73" t="s">
        <v>29</v>
      </c>
      <c r="C131" s="74">
        <v>5246309</v>
      </c>
      <c r="D131" s="76">
        <v>330</v>
      </c>
      <c r="E131" s="74">
        <v>-1489272</v>
      </c>
      <c r="F131" s="75">
        <v>-110</v>
      </c>
      <c r="G131" s="74">
        <v>3757037</v>
      </c>
      <c r="H131" s="75">
        <v>220</v>
      </c>
    </row>
    <row r="132" spans="1:8" outlineLevel="1" x14ac:dyDescent="0.2">
      <c r="A132" s="80"/>
      <c r="B132" s="81" t="s">
        <v>140</v>
      </c>
      <c r="C132" s="82">
        <v>5246309</v>
      </c>
      <c r="D132" s="87">
        <v>330</v>
      </c>
      <c r="E132" s="82">
        <v>-1489272</v>
      </c>
      <c r="F132" s="83">
        <v>-110</v>
      </c>
      <c r="G132" s="84">
        <v>3757037</v>
      </c>
      <c r="H132" s="85">
        <v>220</v>
      </c>
    </row>
    <row r="133" spans="1:8" outlineLevel="2" x14ac:dyDescent="0.2">
      <c r="A133" s="86"/>
      <c r="B133" s="81" t="s">
        <v>88</v>
      </c>
      <c r="C133" s="82">
        <v>445141.37</v>
      </c>
      <c r="D133" s="87">
        <v>28</v>
      </c>
      <c r="E133" s="82">
        <v>-124106</v>
      </c>
      <c r="F133" s="83">
        <v>-8</v>
      </c>
      <c r="G133" s="84">
        <v>321035.37</v>
      </c>
      <c r="H133" s="85">
        <v>20</v>
      </c>
    </row>
    <row r="134" spans="1:8" outlineLevel="2" x14ac:dyDescent="0.2">
      <c r="A134" s="86"/>
      <c r="B134" s="81" t="s">
        <v>141</v>
      </c>
      <c r="C134" s="82">
        <v>445141.37</v>
      </c>
      <c r="D134" s="87">
        <v>28</v>
      </c>
      <c r="E134" s="82">
        <v>-124106</v>
      </c>
      <c r="F134" s="83">
        <v>-8</v>
      </c>
      <c r="G134" s="84">
        <v>321035.37</v>
      </c>
      <c r="H134" s="85">
        <v>20</v>
      </c>
    </row>
    <row r="135" spans="1:8" outlineLevel="2" x14ac:dyDescent="0.2">
      <c r="A135" s="86"/>
      <c r="B135" s="81" t="s">
        <v>142</v>
      </c>
      <c r="C135" s="82">
        <v>445141.37</v>
      </c>
      <c r="D135" s="87">
        <v>28</v>
      </c>
      <c r="E135" s="82">
        <v>-124106</v>
      </c>
      <c r="F135" s="83">
        <v>-8</v>
      </c>
      <c r="G135" s="84">
        <v>321035.37</v>
      </c>
      <c r="H135" s="85">
        <v>20</v>
      </c>
    </row>
    <row r="136" spans="1:8" outlineLevel="2" x14ac:dyDescent="0.2">
      <c r="A136" s="86"/>
      <c r="B136" s="81" t="s">
        <v>143</v>
      </c>
      <c r="C136" s="82">
        <v>445141.37</v>
      </c>
      <c r="D136" s="87">
        <v>28</v>
      </c>
      <c r="E136" s="82">
        <v>-124106</v>
      </c>
      <c r="F136" s="83">
        <v>-8</v>
      </c>
      <c r="G136" s="84">
        <v>321035.37</v>
      </c>
      <c r="H136" s="85">
        <v>20</v>
      </c>
    </row>
    <row r="137" spans="1:8" outlineLevel="2" x14ac:dyDescent="0.2">
      <c r="A137" s="86"/>
      <c r="B137" s="81" t="s">
        <v>144</v>
      </c>
      <c r="C137" s="82">
        <v>445141.37</v>
      </c>
      <c r="D137" s="87">
        <v>28</v>
      </c>
      <c r="E137" s="82">
        <v>-124106</v>
      </c>
      <c r="F137" s="83">
        <v>-8</v>
      </c>
      <c r="G137" s="84">
        <v>321035.37</v>
      </c>
      <c r="H137" s="85">
        <v>20</v>
      </c>
    </row>
    <row r="138" spans="1:8" outlineLevel="2" x14ac:dyDescent="0.2">
      <c r="A138" s="86"/>
      <c r="B138" s="81" t="s">
        <v>145</v>
      </c>
      <c r="C138" s="82">
        <v>445141.37</v>
      </c>
      <c r="D138" s="87">
        <v>28</v>
      </c>
      <c r="E138" s="82">
        <v>-124106</v>
      </c>
      <c r="F138" s="83">
        <v>-8</v>
      </c>
      <c r="G138" s="84">
        <v>321035.37</v>
      </c>
      <c r="H138" s="85">
        <v>20</v>
      </c>
    </row>
    <row r="139" spans="1:8" outlineLevel="2" x14ac:dyDescent="0.2">
      <c r="A139" s="86"/>
      <c r="B139" s="81" t="s">
        <v>146</v>
      </c>
      <c r="C139" s="82">
        <v>445141.37</v>
      </c>
      <c r="D139" s="87">
        <v>28</v>
      </c>
      <c r="E139" s="82">
        <v>-124106</v>
      </c>
      <c r="F139" s="83">
        <v>-8</v>
      </c>
      <c r="G139" s="84">
        <v>321035.37</v>
      </c>
      <c r="H139" s="85">
        <v>20</v>
      </c>
    </row>
    <row r="140" spans="1:8" outlineLevel="2" x14ac:dyDescent="0.2">
      <c r="A140" s="86"/>
      <c r="B140" s="81" t="s">
        <v>147</v>
      </c>
      <c r="C140" s="82">
        <v>445141.37</v>
      </c>
      <c r="D140" s="87">
        <v>28</v>
      </c>
      <c r="E140" s="82">
        <v>-124106</v>
      </c>
      <c r="F140" s="83">
        <v>-8</v>
      </c>
      <c r="G140" s="84">
        <v>321035.37</v>
      </c>
      <c r="H140" s="85">
        <v>20</v>
      </c>
    </row>
    <row r="141" spans="1:8" outlineLevel="2" x14ac:dyDescent="0.2">
      <c r="A141" s="86"/>
      <c r="B141" s="81" t="s">
        <v>148</v>
      </c>
      <c r="C141" s="82">
        <v>445141.37</v>
      </c>
      <c r="D141" s="87">
        <v>28</v>
      </c>
      <c r="E141" s="82">
        <v>-124106</v>
      </c>
      <c r="F141" s="83">
        <v>-8</v>
      </c>
      <c r="G141" s="84">
        <v>321035.37</v>
      </c>
      <c r="H141" s="85">
        <v>20</v>
      </c>
    </row>
    <row r="142" spans="1:8" outlineLevel="2" x14ac:dyDescent="0.2">
      <c r="A142" s="86"/>
      <c r="B142" s="81" t="s">
        <v>149</v>
      </c>
      <c r="C142" s="82">
        <v>445141.37</v>
      </c>
      <c r="D142" s="87">
        <v>28</v>
      </c>
      <c r="E142" s="82">
        <v>-124106</v>
      </c>
      <c r="F142" s="83">
        <v>-8</v>
      </c>
      <c r="G142" s="84">
        <v>321035.37</v>
      </c>
      <c r="H142" s="85">
        <v>20</v>
      </c>
    </row>
    <row r="143" spans="1:8" outlineLevel="2" x14ac:dyDescent="0.2">
      <c r="A143" s="86"/>
      <c r="B143" s="81" t="s">
        <v>150</v>
      </c>
      <c r="C143" s="82">
        <v>445141.37</v>
      </c>
      <c r="D143" s="87">
        <v>28</v>
      </c>
      <c r="E143" s="82">
        <v>-124106</v>
      </c>
      <c r="F143" s="83">
        <v>-16</v>
      </c>
      <c r="G143" s="84">
        <v>321035.37</v>
      </c>
      <c r="H143" s="85">
        <v>12</v>
      </c>
    </row>
    <row r="144" spans="1:8" outlineLevel="2" x14ac:dyDescent="0.2">
      <c r="A144" s="86"/>
      <c r="B144" s="81" t="s">
        <v>151</v>
      </c>
      <c r="C144" s="82">
        <v>349753.93</v>
      </c>
      <c r="D144" s="87">
        <v>22</v>
      </c>
      <c r="E144" s="82">
        <v>-124106</v>
      </c>
      <c r="F144" s="83">
        <v>-14</v>
      </c>
      <c r="G144" s="84">
        <v>225647.93</v>
      </c>
      <c r="H144" s="85">
        <v>8</v>
      </c>
    </row>
    <row r="145" spans="1:8" x14ac:dyDescent="0.2">
      <c r="A145" s="73" t="s">
        <v>111</v>
      </c>
      <c r="B145" s="73" t="s">
        <v>30</v>
      </c>
      <c r="C145" s="74">
        <v>3503057</v>
      </c>
      <c r="D145" s="76">
        <v>315</v>
      </c>
      <c r="E145" s="74">
        <v>-2269638</v>
      </c>
      <c r="F145" s="75">
        <v>-177</v>
      </c>
      <c r="G145" s="74">
        <v>1233419</v>
      </c>
      <c r="H145" s="75">
        <v>138</v>
      </c>
    </row>
    <row r="146" spans="1:8" outlineLevel="1" x14ac:dyDescent="0.2">
      <c r="A146" s="80"/>
      <c r="B146" s="81" t="s">
        <v>140</v>
      </c>
      <c r="C146" s="82">
        <v>3503057</v>
      </c>
      <c r="D146" s="87">
        <v>315</v>
      </c>
      <c r="E146" s="82">
        <v>-2269638</v>
      </c>
      <c r="F146" s="83">
        <v>-177</v>
      </c>
      <c r="G146" s="84">
        <v>1233419</v>
      </c>
      <c r="H146" s="85">
        <v>138</v>
      </c>
    </row>
    <row r="147" spans="1:8" outlineLevel="2" x14ac:dyDescent="0.2">
      <c r="A147" s="86"/>
      <c r="B147" s="81" t="s">
        <v>88</v>
      </c>
      <c r="C147" s="82">
        <v>289141.21000000002</v>
      </c>
      <c r="D147" s="87">
        <v>26</v>
      </c>
      <c r="E147" s="82">
        <v>-189136.52</v>
      </c>
      <c r="F147" s="83">
        <v>-16</v>
      </c>
      <c r="G147" s="84">
        <v>100004.69</v>
      </c>
      <c r="H147" s="85">
        <v>10</v>
      </c>
    </row>
    <row r="148" spans="1:8" outlineLevel="2" x14ac:dyDescent="0.2">
      <c r="A148" s="86"/>
      <c r="B148" s="81" t="s">
        <v>141</v>
      </c>
      <c r="C148" s="82">
        <v>289141.21000000002</v>
      </c>
      <c r="D148" s="87">
        <v>26</v>
      </c>
      <c r="E148" s="82">
        <v>-189136.52</v>
      </c>
      <c r="F148" s="83">
        <v>-16</v>
      </c>
      <c r="G148" s="84">
        <v>100004.69</v>
      </c>
      <c r="H148" s="85">
        <v>10</v>
      </c>
    </row>
    <row r="149" spans="1:8" outlineLevel="2" x14ac:dyDescent="0.2">
      <c r="A149" s="86"/>
      <c r="B149" s="81" t="s">
        <v>142</v>
      </c>
      <c r="C149" s="82">
        <v>289141.21000000002</v>
      </c>
      <c r="D149" s="87">
        <v>26</v>
      </c>
      <c r="E149" s="82">
        <v>-189136.52</v>
      </c>
      <c r="F149" s="83">
        <v>-16</v>
      </c>
      <c r="G149" s="84">
        <v>100004.69</v>
      </c>
      <c r="H149" s="85">
        <v>10</v>
      </c>
    </row>
    <row r="150" spans="1:8" outlineLevel="2" x14ac:dyDescent="0.2">
      <c r="A150" s="86"/>
      <c r="B150" s="81" t="s">
        <v>143</v>
      </c>
      <c r="C150" s="82">
        <v>289141.21000000002</v>
      </c>
      <c r="D150" s="87">
        <v>26</v>
      </c>
      <c r="E150" s="82">
        <v>-189136.52</v>
      </c>
      <c r="F150" s="83">
        <v>-16</v>
      </c>
      <c r="G150" s="84">
        <v>100004.69</v>
      </c>
      <c r="H150" s="85">
        <v>10</v>
      </c>
    </row>
    <row r="151" spans="1:8" outlineLevel="2" x14ac:dyDescent="0.2">
      <c r="A151" s="86"/>
      <c r="B151" s="81" t="s">
        <v>144</v>
      </c>
      <c r="C151" s="82">
        <v>289141.21000000002</v>
      </c>
      <c r="D151" s="87">
        <v>26</v>
      </c>
      <c r="E151" s="82">
        <v>-189136.52</v>
      </c>
      <c r="F151" s="83">
        <v>-16</v>
      </c>
      <c r="G151" s="84">
        <v>100004.69</v>
      </c>
      <c r="H151" s="85">
        <v>10</v>
      </c>
    </row>
    <row r="152" spans="1:8" outlineLevel="2" x14ac:dyDescent="0.2">
      <c r="A152" s="86"/>
      <c r="B152" s="81" t="s">
        <v>145</v>
      </c>
      <c r="C152" s="82">
        <v>289141.21000000002</v>
      </c>
      <c r="D152" s="87">
        <v>26</v>
      </c>
      <c r="E152" s="82">
        <v>-189136.52</v>
      </c>
      <c r="F152" s="83">
        <v>-16</v>
      </c>
      <c r="G152" s="84">
        <v>100004.69</v>
      </c>
      <c r="H152" s="85">
        <v>10</v>
      </c>
    </row>
    <row r="153" spans="1:8" outlineLevel="2" x14ac:dyDescent="0.2">
      <c r="A153" s="86"/>
      <c r="B153" s="81" t="s">
        <v>146</v>
      </c>
      <c r="C153" s="82">
        <v>289141.21000000002</v>
      </c>
      <c r="D153" s="87">
        <v>26</v>
      </c>
      <c r="E153" s="82">
        <v>-189136.52</v>
      </c>
      <c r="F153" s="83">
        <v>-16</v>
      </c>
      <c r="G153" s="84">
        <v>100004.69</v>
      </c>
      <c r="H153" s="85">
        <v>10</v>
      </c>
    </row>
    <row r="154" spans="1:8" outlineLevel="2" x14ac:dyDescent="0.2">
      <c r="A154" s="86"/>
      <c r="B154" s="81" t="s">
        <v>147</v>
      </c>
      <c r="C154" s="82">
        <v>289141.21000000002</v>
      </c>
      <c r="D154" s="87">
        <v>26</v>
      </c>
      <c r="E154" s="82">
        <v>-189136.52</v>
      </c>
      <c r="F154" s="83">
        <v>-16</v>
      </c>
      <c r="G154" s="84">
        <v>100004.69</v>
      </c>
      <c r="H154" s="85">
        <v>10</v>
      </c>
    </row>
    <row r="155" spans="1:8" outlineLevel="2" x14ac:dyDescent="0.2">
      <c r="A155" s="86"/>
      <c r="B155" s="81" t="s">
        <v>148</v>
      </c>
      <c r="C155" s="82">
        <v>289141.21000000002</v>
      </c>
      <c r="D155" s="87">
        <v>26</v>
      </c>
      <c r="E155" s="82">
        <v>-189136.52</v>
      </c>
      <c r="F155" s="83">
        <v>-13</v>
      </c>
      <c r="G155" s="84">
        <v>100004.69</v>
      </c>
      <c r="H155" s="85">
        <v>13</v>
      </c>
    </row>
    <row r="156" spans="1:8" outlineLevel="2" x14ac:dyDescent="0.2">
      <c r="A156" s="86"/>
      <c r="B156" s="81" t="s">
        <v>149</v>
      </c>
      <c r="C156" s="82">
        <v>289141.21000000002</v>
      </c>
      <c r="D156" s="87">
        <v>26</v>
      </c>
      <c r="E156" s="82">
        <v>-189136.52</v>
      </c>
      <c r="F156" s="83">
        <v>-12</v>
      </c>
      <c r="G156" s="84">
        <v>100004.69</v>
      </c>
      <c r="H156" s="85">
        <v>14</v>
      </c>
    </row>
    <row r="157" spans="1:8" outlineLevel="2" x14ac:dyDescent="0.2">
      <c r="A157" s="86"/>
      <c r="B157" s="81" t="s">
        <v>150</v>
      </c>
      <c r="C157" s="82">
        <v>289141.21000000002</v>
      </c>
      <c r="D157" s="87">
        <v>26</v>
      </c>
      <c r="E157" s="82">
        <v>-189136.52</v>
      </c>
      <c r="F157" s="83">
        <v>-12</v>
      </c>
      <c r="G157" s="84">
        <v>100004.69</v>
      </c>
      <c r="H157" s="85">
        <v>14</v>
      </c>
    </row>
    <row r="158" spans="1:8" outlineLevel="2" x14ac:dyDescent="0.2">
      <c r="A158" s="86"/>
      <c r="B158" s="81" t="s">
        <v>151</v>
      </c>
      <c r="C158" s="82">
        <v>322503.69</v>
      </c>
      <c r="D158" s="87">
        <v>29</v>
      </c>
      <c r="E158" s="82">
        <v>-189136.28</v>
      </c>
      <c r="F158" s="83">
        <v>-12</v>
      </c>
      <c r="G158" s="84">
        <v>133367.41</v>
      </c>
      <c r="H158" s="85">
        <v>17</v>
      </c>
    </row>
    <row r="159" spans="1:8" ht="21" x14ac:dyDescent="0.2">
      <c r="A159" s="73" t="s">
        <v>116</v>
      </c>
      <c r="B159" s="73" t="s">
        <v>35</v>
      </c>
      <c r="C159" s="74">
        <v>1696340</v>
      </c>
      <c r="D159" s="76">
        <v>160</v>
      </c>
      <c r="E159" s="74">
        <v>-698817</v>
      </c>
      <c r="F159" s="75">
        <v>-58</v>
      </c>
      <c r="G159" s="74">
        <v>997523</v>
      </c>
      <c r="H159" s="75">
        <v>102</v>
      </c>
    </row>
    <row r="160" spans="1:8" outlineLevel="1" x14ac:dyDescent="0.2">
      <c r="A160" s="80"/>
      <c r="B160" s="81" t="s">
        <v>140</v>
      </c>
      <c r="C160" s="82">
        <v>1696340</v>
      </c>
      <c r="D160" s="87">
        <v>160</v>
      </c>
      <c r="E160" s="82">
        <v>-698817</v>
      </c>
      <c r="F160" s="83">
        <v>-58</v>
      </c>
      <c r="G160" s="84">
        <v>997523</v>
      </c>
      <c r="H160" s="85">
        <v>102</v>
      </c>
    </row>
    <row r="161" spans="1:8" outlineLevel="2" x14ac:dyDescent="0.2">
      <c r="A161" s="86"/>
      <c r="B161" s="81" t="s">
        <v>88</v>
      </c>
      <c r="C161" s="82">
        <v>137827.63</v>
      </c>
      <c r="D161" s="87">
        <v>13</v>
      </c>
      <c r="E161" s="82">
        <v>-58234.76</v>
      </c>
      <c r="F161" s="83">
        <v>-4</v>
      </c>
      <c r="G161" s="84">
        <v>79592.87</v>
      </c>
      <c r="H161" s="85">
        <v>9</v>
      </c>
    </row>
    <row r="162" spans="1:8" outlineLevel="2" x14ac:dyDescent="0.2">
      <c r="A162" s="86"/>
      <c r="B162" s="81" t="s">
        <v>141</v>
      </c>
      <c r="C162" s="82">
        <v>137827.63</v>
      </c>
      <c r="D162" s="87">
        <v>13</v>
      </c>
      <c r="E162" s="82">
        <v>-58234.76</v>
      </c>
      <c r="F162" s="83">
        <v>-4</v>
      </c>
      <c r="G162" s="84">
        <v>79592.87</v>
      </c>
      <c r="H162" s="85">
        <v>9</v>
      </c>
    </row>
    <row r="163" spans="1:8" outlineLevel="2" x14ac:dyDescent="0.2">
      <c r="A163" s="86"/>
      <c r="B163" s="81" t="s">
        <v>142</v>
      </c>
      <c r="C163" s="82">
        <v>137827.63</v>
      </c>
      <c r="D163" s="87">
        <v>13</v>
      </c>
      <c r="E163" s="82">
        <v>-58234.76</v>
      </c>
      <c r="F163" s="83">
        <v>-4</v>
      </c>
      <c r="G163" s="84">
        <v>79592.87</v>
      </c>
      <c r="H163" s="85">
        <v>9</v>
      </c>
    </row>
    <row r="164" spans="1:8" outlineLevel="2" x14ac:dyDescent="0.2">
      <c r="A164" s="86"/>
      <c r="B164" s="81" t="s">
        <v>143</v>
      </c>
      <c r="C164" s="82">
        <v>137827.63</v>
      </c>
      <c r="D164" s="87">
        <v>13</v>
      </c>
      <c r="E164" s="82">
        <v>-58234.76</v>
      </c>
      <c r="F164" s="83">
        <v>-4</v>
      </c>
      <c r="G164" s="84">
        <v>79592.87</v>
      </c>
      <c r="H164" s="85">
        <v>9</v>
      </c>
    </row>
    <row r="165" spans="1:8" outlineLevel="2" x14ac:dyDescent="0.2">
      <c r="A165" s="86"/>
      <c r="B165" s="81" t="s">
        <v>144</v>
      </c>
      <c r="C165" s="82">
        <v>137827.63</v>
      </c>
      <c r="D165" s="87">
        <v>13</v>
      </c>
      <c r="E165" s="82">
        <v>-58234.76</v>
      </c>
      <c r="F165" s="83">
        <v>-4</v>
      </c>
      <c r="G165" s="84">
        <v>79592.87</v>
      </c>
      <c r="H165" s="85">
        <v>9</v>
      </c>
    </row>
    <row r="166" spans="1:8" outlineLevel="2" x14ac:dyDescent="0.2">
      <c r="A166" s="86"/>
      <c r="B166" s="81" t="s">
        <v>145</v>
      </c>
      <c r="C166" s="82">
        <v>137827.63</v>
      </c>
      <c r="D166" s="87">
        <v>13</v>
      </c>
      <c r="E166" s="82">
        <v>-58234.76</v>
      </c>
      <c r="F166" s="83">
        <v>-4</v>
      </c>
      <c r="G166" s="84">
        <v>79592.87</v>
      </c>
      <c r="H166" s="85">
        <v>9</v>
      </c>
    </row>
    <row r="167" spans="1:8" outlineLevel="2" x14ac:dyDescent="0.2">
      <c r="A167" s="86"/>
      <c r="B167" s="81" t="s">
        <v>146</v>
      </c>
      <c r="C167" s="82">
        <v>137827.63</v>
      </c>
      <c r="D167" s="87">
        <v>13</v>
      </c>
      <c r="E167" s="82">
        <v>-58234.76</v>
      </c>
      <c r="F167" s="83">
        <v>-4</v>
      </c>
      <c r="G167" s="84">
        <v>79592.87</v>
      </c>
      <c r="H167" s="85">
        <v>9</v>
      </c>
    </row>
    <row r="168" spans="1:8" outlineLevel="2" x14ac:dyDescent="0.2">
      <c r="A168" s="86"/>
      <c r="B168" s="81" t="s">
        <v>147</v>
      </c>
      <c r="C168" s="82">
        <v>137827.63</v>
      </c>
      <c r="D168" s="87">
        <v>13</v>
      </c>
      <c r="E168" s="82">
        <v>-58234.76</v>
      </c>
      <c r="F168" s="83">
        <v>-4</v>
      </c>
      <c r="G168" s="84">
        <v>79592.87</v>
      </c>
      <c r="H168" s="85">
        <v>9</v>
      </c>
    </row>
    <row r="169" spans="1:8" outlineLevel="2" x14ac:dyDescent="0.2">
      <c r="A169" s="86"/>
      <c r="B169" s="81" t="s">
        <v>148</v>
      </c>
      <c r="C169" s="82">
        <v>137827.63</v>
      </c>
      <c r="D169" s="87">
        <v>13</v>
      </c>
      <c r="E169" s="82">
        <v>-58234.76</v>
      </c>
      <c r="F169" s="83">
        <v>-4</v>
      </c>
      <c r="G169" s="84">
        <v>79592.87</v>
      </c>
      <c r="H169" s="85">
        <v>9</v>
      </c>
    </row>
    <row r="170" spans="1:8" outlineLevel="2" x14ac:dyDescent="0.2">
      <c r="A170" s="86"/>
      <c r="B170" s="81" t="s">
        <v>149</v>
      </c>
      <c r="C170" s="82">
        <v>137827.63</v>
      </c>
      <c r="D170" s="87">
        <v>13</v>
      </c>
      <c r="E170" s="82">
        <v>-58234.76</v>
      </c>
      <c r="F170" s="83">
        <v>-6</v>
      </c>
      <c r="G170" s="84">
        <v>79592.87</v>
      </c>
      <c r="H170" s="85">
        <v>7</v>
      </c>
    </row>
    <row r="171" spans="1:8" outlineLevel="2" x14ac:dyDescent="0.2">
      <c r="A171" s="86"/>
      <c r="B171" s="81" t="s">
        <v>150</v>
      </c>
      <c r="C171" s="82">
        <v>137827.63</v>
      </c>
      <c r="D171" s="87">
        <v>13</v>
      </c>
      <c r="E171" s="82">
        <v>-58234.76</v>
      </c>
      <c r="F171" s="83">
        <v>-8</v>
      </c>
      <c r="G171" s="84">
        <v>79592.87</v>
      </c>
      <c r="H171" s="85">
        <v>5</v>
      </c>
    </row>
    <row r="172" spans="1:8" outlineLevel="2" x14ac:dyDescent="0.2">
      <c r="A172" s="86"/>
      <c r="B172" s="81" t="s">
        <v>151</v>
      </c>
      <c r="C172" s="82">
        <v>180236.07</v>
      </c>
      <c r="D172" s="87">
        <v>17</v>
      </c>
      <c r="E172" s="82">
        <v>-58234.64</v>
      </c>
      <c r="F172" s="83">
        <v>-8</v>
      </c>
      <c r="G172" s="84">
        <v>122001.43</v>
      </c>
      <c r="H172" s="85">
        <v>9</v>
      </c>
    </row>
    <row r="173" spans="1:8" x14ac:dyDescent="0.2">
      <c r="A173" s="73" t="s">
        <v>119</v>
      </c>
      <c r="B173" s="73" t="s">
        <v>38</v>
      </c>
      <c r="C173" s="74">
        <v>7741622</v>
      </c>
      <c r="D173" s="76">
        <v>245</v>
      </c>
      <c r="E173" s="74">
        <v>-4978542</v>
      </c>
      <c r="F173" s="75">
        <v>0</v>
      </c>
      <c r="G173" s="74">
        <v>2763080</v>
      </c>
      <c r="H173" s="75">
        <v>245</v>
      </c>
    </row>
    <row r="174" spans="1:8" outlineLevel="1" x14ac:dyDescent="0.2">
      <c r="A174" s="80"/>
      <c r="B174" s="81" t="s">
        <v>140</v>
      </c>
      <c r="C174" s="82">
        <v>7741622</v>
      </c>
      <c r="D174" s="87">
        <v>245</v>
      </c>
      <c r="E174" s="82">
        <v>-4978542</v>
      </c>
      <c r="F174" s="83">
        <v>0</v>
      </c>
      <c r="G174" s="84">
        <v>2763080</v>
      </c>
      <c r="H174" s="85">
        <v>245</v>
      </c>
    </row>
    <row r="175" spans="1:8" outlineLevel="2" x14ac:dyDescent="0.2">
      <c r="A175" s="86"/>
      <c r="B175" s="81" t="s">
        <v>88</v>
      </c>
      <c r="C175" s="82">
        <v>631969.14</v>
      </c>
      <c r="D175" s="87">
        <v>20</v>
      </c>
      <c r="E175" s="82">
        <v>-414878.52</v>
      </c>
      <c r="F175" s="83">
        <v>0</v>
      </c>
      <c r="G175" s="84">
        <v>217090.62</v>
      </c>
      <c r="H175" s="85">
        <v>20</v>
      </c>
    </row>
    <row r="176" spans="1:8" outlineLevel="2" x14ac:dyDescent="0.2">
      <c r="A176" s="86"/>
      <c r="B176" s="81" t="s">
        <v>141</v>
      </c>
      <c r="C176" s="82">
        <v>631969.14</v>
      </c>
      <c r="D176" s="87">
        <v>20</v>
      </c>
      <c r="E176" s="82">
        <v>-414878.52</v>
      </c>
      <c r="F176" s="83">
        <v>0</v>
      </c>
      <c r="G176" s="84">
        <v>217090.62</v>
      </c>
      <c r="H176" s="85">
        <v>20</v>
      </c>
    </row>
    <row r="177" spans="1:8" outlineLevel="2" x14ac:dyDescent="0.2">
      <c r="A177" s="86"/>
      <c r="B177" s="81" t="s">
        <v>142</v>
      </c>
      <c r="C177" s="82">
        <v>631969.14</v>
      </c>
      <c r="D177" s="87">
        <v>20</v>
      </c>
      <c r="E177" s="82">
        <v>-414878.52</v>
      </c>
      <c r="F177" s="83">
        <v>0</v>
      </c>
      <c r="G177" s="84">
        <v>217090.62</v>
      </c>
      <c r="H177" s="85">
        <v>20</v>
      </c>
    </row>
    <row r="178" spans="1:8" outlineLevel="2" x14ac:dyDescent="0.2">
      <c r="A178" s="86"/>
      <c r="B178" s="81" t="s">
        <v>143</v>
      </c>
      <c r="C178" s="82">
        <v>631969.14</v>
      </c>
      <c r="D178" s="87">
        <v>20</v>
      </c>
      <c r="E178" s="82">
        <v>-414878.52</v>
      </c>
      <c r="F178" s="83">
        <v>0</v>
      </c>
      <c r="G178" s="84">
        <v>217090.62</v>
      </c>
      <c r="H178" s="85">
        <v>20</v>
      </c>
    </row>
    <row r="179" spans="1:8" outlineLevel="2" x14ac:dyDescent="0.2">
      <c r="A179" s="86"/>
      <c r="B179" s="81" t="s">
        <v>144</v>
      </c>
      <c r="C179" s="82">
        <v>631969.14</v>
      </c>
      <c r="D179" s="87">
        <v>20</v>
      </c>
      <c r="E179" s="82">
        <v>-414878.52</v>
      </c>
      <c r="F179" s="83">
        <v>0</v>
      </c>
      <c r="G179" s="84">
        <v>217090.62</v>
      </c>
      <c r="H179" s="85">
        <v>20</v>
      </c>
    </row>
    <row r="180" spans="1:8" outlineLevel="2" x14ac:dyDescent="0.2">
      <c r="A180" s="86"/>
      <c r="B180" s="81" t="s">
        <v>145</v>
      </c>
      <c r="C180" s="82">
        <v>631969.14</v>
      </c>
      <c r="D180" s="87">
        <v>20</v>
      </c>
      <c r="E180" s="82">
        <v>-414878.52</v>
      </c>
      <c r="F180" s="83">
        <v>0</v>
      </c>
      <c r="G180" s="84">
        <v>217090.62</v>
      </c>
      <c r="H180" s="85">
        <v>20</v>
      </c>
    </row>
    <row r="181" spans="1:8" outlineLevel="2" x14ac:dyDescent="0.2">
      <c r="A181" s="86"/>
      <c r="B181" s="81" t="s">
        <v>146</v>
      </c>
      <c r="C181" s="82">
        <v>631969.14</v>
      </c>
      <c r="D181" s="87">
        <v>20</v>
      </c>
      <c r="E181" s="82">
        <v>-414878.52</v>
      </c>
      <c r="F181" s="83">
        <v>0</v>
      </c>
      <c r="G181" s="84">
        <v>217090.62</v>
      </c>
      <c r="H181" s="85">
        <v>20</v>
      </c>
    </row>
    <row r="182" spans="1:8" outlineLevel="2" x14ac:dyDescent="0.2">
      <c r="A182" s="86"/>
      <c r="B182" s="81" t="s">
        <v>147</v>
      </c>
      <c r="C182" s="82">
        <v>631969.14</v>
      </c>
      <c r="D182" s="87">
        <v>20</v>
      </c>
      <c r="E182" s="82">
        <v>-414878.52</v>
      </c>
      <c r="F182" s="83">
        <v>0</v>
      </c>
      <c r="G182" s="84">
        <v>217090.62</v>
      </c>
      <c r="H182" s="85">
        <v>20</v>
      </c>
    </row>
    <row r="183" spans="1:8" outlineLevel="2" x14ac:dyDescent="0.2">
      <c r="A183" s="86"/>
      <c r="B183" s="81" t="s">
        <v>148</v>
      </c>
      <c r="C183" s="82">
        <v>631969.14</v>
      </c>
      <c r="D183" s="87">
        <v>20</v>
      </c>
      <c r="E183" s="82">
        <v>-414878.52</v>
      </c>
      <c r="F183" s="83">
        <v>0</v>
      </c>
      <c r="G183" s="84">
        <v>217090.62</v>
      </c>
      <c r="H183" s="85">
        <v>20</v>
      </c>
    </row>
    <row r="184" spans="1:8" outlineLevel="2" x14ac:dyDescent="0.2">
      <c r="A184" s="86"/>
      <c r="B184" s="81" t="s">
        <v>149</v>
      </c>
      <c r="C184" s="82">
        <v>631969.14</v>
      </c>
      <c r="D184" s="87">
        <v>20</v>
      </c>
      <c r="E184" s="82">
        <v>-414878.52</v>
      </c>
      <c r="F184" s="83">
        <v>0</v>
      </c>
      <c r="G184" s="84">
        <v>217090.62</v>
      </c>
      <c r="H184" s="85">
        <v>20</v>
      </c>
    </row>
    <row r="185" spans="1:8" outlineLevel="2" x14ac:dyDescent="0.2">
      <c r="A185" s="86"/>
      <c r="B185" s="81" t="s">
        <v>150</v>
      </c>
      <c r="C185" s="82">
        <v>631969.14</v>
      </c>
      <c r="D185" s="87">
        <v>20</v>
      </c>
      <c r="E185" s="82">
        <v>-414878.52</v>
      </c>
      <c r="F185" s="83">
        <v>0</v>
      </c>
      <c r="G185" s="84">
        <v>217090.62</v>
      </c>
      <c r="H185" s="85">
        <v>20</v>
      </c>
    </row>
    <row r="186" spans="1:8" outlineLevel="2" x14ac:dyDescent="0.2">
      <c r="A186" s="86"/>
      <c r="B186" s="81" t="s">
        <v>151</v>
      </c>
      <c r="C186" s="82">
        <v>789961.46</v>
      </c>
      <c r="D186" s="87">
        <v>25</v>
      </c>
      <c r="E186" s="82">
        <v>-414878.28</v>
      </c>
      <c r="F186" s="83">
        <v>0</v>
      </c>
      <c r="G186" s="84">
        <v>375083.18</v>
      </c>
      <c r="H186" s="85">
        <v>25</v>
      </c>
    </row>
    <row r="187" spans="1:8" x14ac:dyDescent="0.2">
      <c r="A187" s="73" t="s">
        <v>123</v>
      </c>
      <c r="B187" s="73" t="s">
        <v>42</v>
      </c>
      <c r="C187" s="74">
        <v>3116592</v>
      </c>
      <c r="D187" s="76">
        <v>240</v>
      </c>
      <c r="E187" s="74">
        <v>-220468</v>
      </c>
      <c r="F187" s="75">
        <v>-96</v>
      </c>
      <c r="G187" s="74">
        <v>2896124</v>
      </c>
      <c r="H187" s="75">
        <v>144</v>
      </c>
    </row>
    <row r="188" spans="1:8" outlineLevel="1" x14ac:dyDescent="0.2">
      <c r="A188" s="80"/>
      <c r="B188" s="81" t="s">
        <v>140</v>
      </c>
      <c r="C188" s="82">
        <v>3116592</v>
      </c>
      <c r="D188" s="87">
        <v>240</v>
      </c>
      <c r="E188" s="82">
        <v>-220468</v>
      </c>
      <c r="F188" s="83">
        <v>-96</v>
      </c>
      <c r="G188" s="84">
        <v>2896124</v>
      </c>
      <c r="H188" s="85">
        <v>144</v>
      </c>
    </row>
    <row r="189" spans="1:8" outlineLevel="2" x14ac:dyDescent="0.2">
      <c r="A189" s="86"/>
      <c r="B189" s="81" t="s">
        <v>88</v>
      </c>
      <c r="C189" s="82">
        <v>259716</v>
      </c>
      <c r="D189" s="87">
        <v>20</v>
      </c>
      <c r="E189" s="82">
        <v>-18372.32</v>
      </c>
      <c r="F189" s="83">
        <v>-8</v>
      </c>
      <c r="G189" s="84">
        <v>241343.68</v>
      </c>
      <c r="H189" s="85">
        <v>12</v>
      </c>
    </row>
    <row r="190" spans="1:8" outlineLevel="2" x14ac:dyDescent="0.2">
      <c r="A190" s="86"/>
      <c r="B190" s="81" t="s">
        <v>141</v>
      </c>
      <c r="C190" s="82">
        <v>259716</v>
      </c>
      <c r="D190" s="87">
        <v>20</v>
      </c>
      <c r="E190" s="82">
        <v>-18372.32</v>
      </c>
      <c r="F190" s="83">
        <v>-8</v>
      </c>
      <c r="G190" s="84">
        <v>241343.68</v>
      </c>
      <c r="H190" s="85">
        <v>12</v>
      </c>
    </row>
    <row r="191" spans="1:8" outlineLevel="2" x14ac:dyDescent="0.2">
      <c r="A191" s="86"/>
      <c r="B191" s="81" t="s">
        <v>142</v>
      </c>
      <c r="C191" s="82">
        <v>259716</v>
      </c>
      <c r="D191" s="87">
        <v>20</v>
      </c>
      <c r="E191" s="82">
        <v>-18372.32</v>
      </c>
      <c r="F191" s="83">
        <v>-8</v>
      </c>
      <c r="G191" s="84">
        <v>241343.68</v>
      </c>
      <c r="H191" s="85">
        <v>12</v>
      </c>
    </row>
    <row r="192" spans="1:8" outlineLevel="2" x14ac:dyDescent="0.2">
      <c r="A192" s="86"/>
      <c r="B192" s="81" t="s">
        <v>143</v>
      </c>
      <c r="C192" s="82">
        <v>259716</v>
      </c>
      <c r="D192" s="87">
        <v>20</v>
      </c>
      <c r="E192" s="82">
        <v>-18372.32</v>
      </c>
      <c r="F192" s="83">
        <v>-8</v>
      </c>
      <c r="G192" s="84">
        <v>241343.68</v>
      </c>
      <c r="H192" s="85">
        <v>12</v>
      </c>
    </row>
    <row r="193" spans="1:8" outlineLevel="2" x14ac:dyDescent="0.2">
      <c r="A193" s="86"/>
      <c r="B193" s="81" t="s">
        <v>144</v>
      </c>
      <c r="C193" s="82">
        <v>259716</v>
      </c>
      <c r="D193" s="87">
        <v>20</v>
      </c>
      <c r="E193" s="82">
        <v>-18372.32</v>
      </c>
      <c r="F193" s="83">
        <v>-8</v>
      </c>
      <c r="G193" s="84">
        <v>241343.68</v>
      </c>
      <c r="H193" s="85">
        <v>12</v>
      </c>
    </row>
    <row r="194" spans="1:8" outlineLevel="2" x14ac:dyDescent="0.2">
      <c r="A194" s="86"/>
      <c r="B194" s="81" t="s">
        <v>145</v>
      </c>
      <c r="C194" s="82">
        <v>259716</v>
      </c>
      <c r="D194" s="87">
        <v>20</v>
      </c>
      <c r="E194" s="82">
        <v>-18372.32</v>
      </c>
      <c r="F194" s="83">
        <v>-8</v>
      </c>
      <c r="G194" s="84">
        <v>241343.68</v>
      </c>
      <c r="H194" s="85">
        <v>12</v>
      </c>
    </row>
    <row r="195" spans="1:8" outlineLevel="2" x14ac:dyDescent="0.2">
      <c r="A195" s="86"/>
      <c r="B195" s="81" t="s">
        <v>146</v>
      </c>
      <c r="C195" s="82">
        <v>259716</v>
      </c>
      <c r="D195" s="87">
        <v>20</v>
      </c>
      <c r="E195" s="82">
        <v>-18372.32</v>
      </c>
      <c r="F195" s="83">
        <v>-8</v>
      </c>
      <c r="G195" s="84">
        <v>241343.68</v>
      </c>
      <c r="H195" s="85">
        <v>12</v>
      </c>
    </row>
    <row r="196" spans="1:8" outlineLevel="2" x14ac:dyDescent="0.2">
      <c r="A196" s="86"/>
      <c r="B196" s="81" t="s">
        <v>147</v>
      </c>
      <c r="C196" s="82">
        <v>259716</v>
      </c>
      <c r="D196" s="87">
        <v>20</v>
      </c>
      <c r="E196" s="82">
        <v>-18372.32</v>
      </c>
      <c r="F196" s="83">
        <v>-8</v>
      </c>
      <c r="G196" s="84">
        <v>241343.68</v>
      </c>
      <c r="H196" s="85">
        <v>12</v>
      </c>
    </row>
    <row r="197" spans="1:8" outlineLevel="2" x14ac:dyDescent="0.2">
      <c r="A197" s="86"/>
      <c r="B197" s="81" t="s">
        <v>148</v>
      </c>
      <c r="C197" s="82">
        <v>259716</v>
      </c>
      <c r="D197" s="87">
        <v>20</v>
      </c>
      <c r="E197" s="82">
        <v>-18372.32</v>
      </c>
      <c r="F197" s="83">
        <v>-8</v>
      </c>
      <c r="G197" s="84">
        <v>241343.68</v>
      </c>
      <c r="H197" s="85">
        <v>12</v>
      </c>
    </row>
    <row r="198" spans="1:8" outlineLevel="2" x14ac:dyDescent="0.2">
      <c r="A198" s="86"/>
      <c r="B198" s="81" t="s">
        <v>149</v>
      </c>
      <c r="C198" s="82">
        <v>259716</v>
      </c>
      <c r="D198" s="87">
        <v>20</v>
      </c>
      <c r="E198" s="82">
        <v>-18372.32</v>
      </c>
      <c r="F198" s="83">
        <v>-8</v>
      </c>
      <c r="G198" s="84">
        <v>241343.68</v>
      </c>
      <c r="H198" s="85">
        <v>12</v>
      </c>
    </row>
    <row r="199" spans="1:8" outlineLevel="2" x14ac:dyDescent="0.2">
      <c r="A199" s="86"/>
      <c r="B199" s="81" t="s">
        <v>150</v>
      </c>
      <c r="C199" s="82">
        <v>259716</v>
      </c>
      <c r="D199" s="87">
        <v>20</v>
      </c>
      <c r="E199" s="82">
        <v>-18372.32</v>
      </c>
      <c r="F199" s="83">
        <v>-8</v>
      </c>
      <c r="G199" s="84">
        <v>241343.68</v>
      </c>
      <c r="H199" s="85">
        <v>12</v>
      </c>
    </row>
    <row r="200" spans="1:8" outlineLevel="2" x14ac:dyDescent="0.2">
      <c r="A200" s="86"/>
      <c r="B200" s="81" t="s">
        <v>151</v>
      </c>
      <c r="C200" s="82">
        <v>259716</v>
      </c>
      <c r="D200" s="87">
        <v>20</v>
      </c>
      <c r="E200" s="82">
        <v>-18372.48</v>
      </c>
      <c r="F200" s="83">
        <v>-8</v>
      </c>
      <c r="G200" s="84">
        <v>241343.52</v>
      </c>
      <c r="H200" s="85">
        <v>12</v>
      </c>
    </row>
    <row r="201" spans="1:8" x14ac:dyDescent="0.2">
      <c r="A201" s="193" t="s">
        <v>132</v>
      </c>
      <c r="B201" s="193"/>
      <c r="C201" s="74">
        <v>1604789269</v>
      </c>
      <c r="D201" s="75">
        <v>17619</v>
      </c>
      <c r="E201" s="74">
        <v>0</v>
      </c>
      <c r="F201" s="75">
        <v>0</v>
      </c>
      <c r="G201" s="74">
        <v>1604789269</v>
      </c>
      <c r="H201" s="75">
        <v>17619</v>
      </c>
    </row>
    <row r="202" spans="1:8" x14ac:dyDescent="0.2">
      <c r="G202" s="77"/>
      <c r="H202" s="58"/>
    </row>
    <row r="203" spans="1:8" x14ac:dyDescent="0.2">
      <c r="G203" s="77"/>
      <c r="H203" s="58"/>
    </row>
    <row r="204" spans="1:8" x14ac:dyDescent="0.2">
      <c r="G204" s="77"/>
      <c r="H204" s="58"/>
    </row>
    <row r="205" spans="1:8" x14ac:dyDescent="0.2">
      <c r="G205" s="77"/>
      <c r="H205" s="58"/>
    </row>
    <row r="206" spans="1:8" x14ac:dyDescent="0.2">
      <c r="G206" s="77"/>
      <c r="H206" s="58"/>
    </row>
    <row r="207" spans="1:8" x14ac:dyDescent="0.2">
      <c r="G207" s="77"/>
      <c r="H207" s="58"/>
    </row>
    <row r="208" spans="1:8" x14ac:dyDescent="0.2">
      <c r="G208" s="77"/>
      <c r="H208" s="58"/>
    </row>
    <row r="209" spans="7:8" x14ac:dyDescent="0.2">
      <c r="G209" s="77"/>
      <c r="H209" s="58"/>
    </row>
    <row r="210" spans="7:8" x14ac:dyDescent="0.2">
      <c r="G210" s="77"/>
      <c r="H210" s="58"/>
    </row>
    <row r="211" spans="7:8" x14ac:dyDescent="0.2">
      <c r="G211" s="77"/>
      <c r="H211" s="58"/>
    </row>
    <row r="212" spans="7:8" x14ac:dyDescent="0.2">
      <c r="G212" s="77"/>
      <c r="H212" s="58"/>
    </row>
    <row r="213" spans="7:8" x14ac:dyDescent="0.2">
      <c r="G213" s="77"/>
      <c r="H213" s="58"/>
    </row>
    <row r="214" spans="7:8" x14ac:dyDescent="0.2">
      <c r="G214" s="77"/>
      <c r="H214" s="58"/>
    </row>
    <row r="215" spans="7:8" x14ac:dyDescent="0.2">
      <c r="G215" s="77"/>
      <c r="H215" s="58"/>
    </row>
    <row r="216" spans="7:8" x14ac:dyDescent="0.2">
      <c r="G216" s="77"/>
      <c r="H216" s="58"/>
    </row>
    <row r="217" spans="7:8" x14ac:dyDescent="0.2">
      <c r="G217" s="77"/>
      <c r="H217" s="58"/>
    </row>
    <row r="218" spans="7:8" x14ac:dyDescent="0.2">
      <c r="G218" s="77"/>
      <c r="H218" s="58"/>
    </row>
    <row r="219" spans="7:8" x14ac:dyDescent="0.2">
      <c r="G219" s="77"/>
      <c r="H219" s="58"/>
    </row>
    <row r="220" spans="7:8" x14ac:dyDescent="0.2">
      <c r="G220" s="77"/>
      <c r="H220" s="58"/>
    </row>
    <row r="221" spans="7:8" x14ac:dyDescent="0.2">
      <c r="G221" s="77"/>
      <c r="H221" s="58"/>
    </row>
    <row r="222" spans="7:8" x14ac:dyDescent="0.2">
      <c r="G222" s="77"/>
      <c r="H222" s="58"/>
    </row>
    <row r="223" spans="7:8" x14ac:dyDescent="0.2">
      <c r="G223" s="77"/>
      <c r="H223" s="58"/>
    </row>
    <row r="224" spans="7:8" x14ac:dyDescent="0.2">
      <c r="G224" s="77"/>
      <c r="H224" s="58"/>
    </row>
    <row r="225" spans="7:8" x14ac:dyDescent="0.2">
      <c r="G225" s="77"/>
      <c r="H225" s="58"/>
    </row>
    <row r="226" spans="7:8" x14ac:dyDescent="0.2">
      <c r="G226" s="77"/>
      <c r="H226" s="58"/>
    </row>
    <row r="227" spans="7:8" x14ac:dyDescent="0.2">
      <c r="G227" s="77"/>
      <c r="H227" s="58"/>
    </row>
    <row r="228" spans="7:8" x14ac:dyDescent="0.2">
      <c r="G228" s="77"/>
      <c r="H228" s="58"/>
    </row>
    <row r="229" spans="7:8" x14ac:dyDescent="0.2">
      <c r="G229" s="77"/>
      <c r="H229" s="58"/>
    </row>
    <row r="230" spans="7:8" x14ac:dyDescent="0.2">
      <c r="G230" s="77"/>
      <c r="H230" s="58"/>
    </row>
    <row r="231" spans="7:8" x14ac:dyDescent="0.2">
      <c r="G231" s="77"/>
      <c r="H231" s="58"/>
    </row>
    <row r="232" spans="7:8" x14ac:dyDescent="0.2">
      <c r="G232" s="77"/>
      <c r="H232" s="58"/>
    </row>
    <row r="233" spans="7:8" x14ac:dyDescent="0.2">
      <c r="G233" s="77"/>
      <c r="H233" s="58"/>
    </row>
    <row r="234" spans="7:8" x14ac:dyDescent="0.2">
      <c r="G234" s="77"/>
      <c r="H234" s="58"/>
    </row>
    <row r="235" spans="7:8" x14ac:dyDescent="0.2">
      <c r="G235" s="77"/>
      <c r="H235" s="58"/>
    </row>
    <row r="236" spans="7:8" x14ac:dyDescent="0.2">
      <c r="G236" s="77"/>
      <c r="H236" s="58"/>
    </row>
    <row r="237" spans="7:8" x14ac:dyDescent="0.2">
      <c r="G237" s="77"/>
      <c r="H237" s="58"/>
    </row>
    <row r="238" spans="7:8" x14ac:dyDescent="0.2">
      <c r="G238" s="77"/>
      <c r="H238" s="58"/>
    </row>
    <row r="239" spans="7:8" x14ac:dyDescent="0.2">
      <c r="G239" s="77"/>
      <c r="H239" s="58"/>
    </row>
    <row r="240" spans="7:8" x14ac:dyDescent="0.2">
      <c r="G240" s="77"/>
      <c r="H240" s="58"/>
    </row>
    <row r="241" spans="7:8" x14ac:dyDescent="0.2">
      <c r="G241" s="77"/>
      <c r="H241" s="58"/>
    </row>
    <row r="242" spans="7:8" x14ac:dyDescent="0.2">
      <c r="G242" s="77"/>
      <c r="H242" s="58"/>
    </row>
    <row r="243" spans="7:8" x14ac:dyDescent="0.2">
      <c r="G243" s="77"/>
      <c r="H243" s="58"/>
    </row>
    <row r="244" spans="7:8" x14ac:dyDescent="0.2">
      <c r="G244" s="77"/>
      <c r="H244" s="58"/>
    </row>
    <row r="245" spans="7:8" x14ac:dyDescent="0.2">
      <c r="G245" s="77"/>
      <c r="H245" s="58"/>
    </row>
    <row r="246" spans="7:8" x14ac:dyDescent="0.2">
      <c r="G246" s="77"/>
      <c r="H246" s="58"/>
    </row>
    <row r="247" spans="7:8" x14ac:dyDescent="0.2">
      <c r="G247" s="77"/>
      <c r="H247" s="58"/>
    </row>
    <row r="248" spans="7:8" x14ac:dyDescent="0.2">
      <c r="G248" s="77"/>
      <c r="H248" s="58"/>
    </row>
    <row r="249" spans="7:8" x14ac:dyDescent="0.2">
      <c r="G249" s="77"/>
      <c r="H249" s="58"/>
    </row>
    <row r="250" spans="7:8" x14ac:dyDescent="0.2">
      <c r="G250" s="77"/>
      <c r="H250" s="58"/>
    </row>
    <row r="251" spans="7:8" x14ac:dyDescent="0.2">
      <c r="G251" s="77"/>
      <c r="H251" s="58"/>
    </row>
    <row r="252" spans="7:8" x14ac:dyDescent="0.2">
      <c r="G252" s="77"/>
      <c r="H252" s="58"/>
    </row>
    <row r="253" spans="7:8" x14ac:dyDescent="0.2">
      <c r="G253" s="77"/>
      <c r="H253" s="58"/>
    </row>
    <row r="254" spans="7:8" x14ac:dyDescent="0.2">
      <c r="G254" s="77"/>
      <c r="H254" s="58"/>
    </row>
    <row r="255" spans="7:8" x14ac:dyDescent="0.2">
      <c r="G255" s="77"/>
      <c r="H255" s="58"/>
    </row>
    <row r="256" spans="7:8" x14ac:dyDescent="0.2">
      <c r="G256" s="77"/>
      <c r="H256" s="58"/>
    </row>
    <row r="257" spans="7:8" x14ac:dyDescent="0.2">
      <c r="G257" s="77"/>
      <c r="H257" s="58"/>
    </row>
    <row r="258" spans="7:8" x14ac:dyDescent="0.2">
      <c r="G258" s="77"/>
      <c r="H258" s="58"/>
    </row>
    <row r="259" spans="7:8" x14ac:dyDescent="0.2">
      <c r="G259" s="77"/>
      <c r="H259" s="58"/>
    </row>
    <row r="260" spans="7:8" x14ac:dyDescent="0.2">
      <c r="G260" s="77"/>
      <c r="H260" s="58"/>
    </row>
    <row r="261" spans="7:8" x14ac:dyDescent="0.2">
      <c r="G261" s="77"/>
      <c r="H261" s="58"/>
    </row>
    <row r="262" spans="7:8" x14ac:dyDescent="0.2">
      <c r="G262" s="77"/>
      <c r="H262" s="58"/>
    </row>
    <row r="263" spans="7:8" x14ac:dyDescent="0.2">
      <c r="G263" s="77"/>
      <c r="H263" s="58"/>
    </row>
    <row r="264" spans="7:8" x14ac:dyDescent="0.2">
      <c r="G264" s="77"/>
      <c r="H264" s="58"/>
    </row>
    <row r="265" spans="7:8" x14ac:dyDescent="0.2">
      <c r="G265" s="77"/>
      <c r="H265" s="58"/>
    </row>
    <row r="266" spans="7:8" x14ac:dyDescent="0.2">
      <c r="G266" s="77"/>
      <c r="H266" s="58"/>
    </row>
    <row r="267" spans="7:8" x14ac:dyDescent="0.2">
      <c r="G267" s="77"/>
      <c r="H267" s="58"/>
    </row>
    <row r="268" spans="7:8" x14ac:dyDescent="0.2">
      <c r="G268" s="77"/>
      <c r="H268" s="58"/>
    </row>
    <row r="269" spans="7:8" x14ac:dyDescent="0.2">
      <c r="G269" s="77"/>
      <c r="H269" s="58"/>
    </row>
    <row r="270" spans="7:8" x14ac:dyDescent="0.2">
      <c r="G270" s="77"/>
      <c r="H270" s="58"/>
    </row>
    <row r="271" spans="7:8" x14ac:dyDescent="0.2">
      <c r="G271" s="77"/>
      <c r="H271" s="58"/>
    </row>
    <row r="272" spans="7:8" x14ac:dyDescent="0.2">
      <c r="G272" s="77"/>
      <c r="H272" s="58"/>
    </row>
    <row r="273" spans="7:8" x14ac:dyDescent="0.2">
      <c r="G273" s="77"/>
      <c r="H273" s="58"/>
    </row>
    <row r="274" spans="7:8" x14ac:dyDescent="0.2">
      <c r="G274" s="77"/>
      <c r="H274" s="58"/>
    </row>
    <row r="275" spans="7:8" x14ac:dyDescent="0.2">
      <c r="G275" s="77"/>
      <c r="H275" s="58"/>
    </row>
    <row r="276" spans="7:8" x14ac:dyDescent="0.2">
      <c r="G276" s="77"/>
      <c r="H276" s="58"/>
    </row>
    <row r="277" spans="7:8" x14ac:dyDescent="0.2">
      <c r="G277" s="77"/>
      <c r="H277" s="58"/>
    </row>
    <row r="278" spans="7:8" x14ac:dyDescent="0.2">
      <c r="G278" s="77"/>
      <c r="H278" s="58"/>
    </row>
    <row r="279" spans="7:8" x14ac:dyDescent="0.2">
      <c r="G279" s="77"/>
      <c r="H279" s="58"/>
    </row>
    <row r="280" spans="7:8" x14ac:dyDescent="0.2">
      <c r="G280" s="77"/>
      <c r="H280" s="58"/>
    </row>
    <row r="281" spans="7:8" x14ac:dyDescent="0.2">
      <c r="G281" s="77"/>
      <c r="H281" s="58"/>
    </row>
    <row r="282" spans="7:8" x14ac:dyDescent="0.2">
      <c r="G282" s="77"/>
      <c r="H282" s="58"/>
    </row>
    <row r="283" spans="7:8" x14ac:dyDescent="0.2">
      <c r="G283" s="77"/>
      <c r="H283" s="58"/>
    </row>
    <row r="284" spans="7:8" x14ac:dyDescent="0.2">
      <c r="G284" s="77"/>
      <c r="H284" s="58"/>
    </row>
    <row r="285" spans="7:8" x14ac:dyDescent="0.2">
      <c r="G285" s="77"/>
      <c r="H285" s="58"/>
    </row>
    <row r="286" spans="7:8" x14ac:dyDescent="0.2">
      <c r="G286" s="77"/>
      <c r="H286" s="58"/>
    </row>
    <row r="287" spans="7:8" x14ac:dyDescent="0.2">
      <c r="G287" s="77"/>
      <c r="H287" s="58"/>
    </row>
    <row r="288" spans="7:8" x14ac:dyDescent="0.2">
      <c r="G288" s="77"/>
      <c r="H288" s="58"/>
    </row>
    <row r="289" spans="7:8" x14ac:dyDescent="0.2">
      <c r="G289" s="77"/>
      <c r="H289" s="58"/>
    </row>
    <row r="290" spans="7:8" x14ac:dyDescent="0.2">
      <c r="G290" s="77"/>
      <c r="H290" s="58"/>
    </row>
    <row r="291" spans="7:8" x14ac:dyDescent="0.2">
      <c r="G291" s="77"/>
      <c r="H291" s="58"/>
    </row>
    <row r="292" spans="7:8" x14ac:dyDescent="0.2">
      <c r="G292" s="77"/>
      <c r="H292" s="58"/>
    </row>
    <row r="293" spans="7:8" x14ac:dyDescent="0.2">
      <c r="G293" s="77"/>
      <c r="H293" s="58"/>
    </row>
    <row r="294" spans="7:8" x14ac:dyDescent="0.2">
      <c r="G294" s="77"/>
      <c r="H294" s="58"/>
    </row>
    <row r="295" spans="7:8" x14ac:dyDescent="0.2">
      <c r="G295" s="77"/>
      <c r="H295" s="58"/>
    </row>
    <row r="296" spans="7:8" x14ac:dyDescent="0.2">
      <c r="G296" s="77"/>
      <c r="H296" s="58"/>
    </row>
    <row r="297" spans="7:8" x14ac:dyDescent="0.2">
      <c r="G297" s="77"/>
      <c r="H297" s="58"/>
    </row>
    <row r="298" spans="7:8" x14ac:dyDescent="0.2">
      <c r="G298" s="77"/>
      <c r="H298" s="58"/>
    </row>
    <row r="299" spans="7:8" x14ac:dyDescent="0.2">
      <c r="G299" s="77"/>
      <c r="H299" s="58"/>
    </row>
    <row r="300" spans="7:8" x14ac:dyDescent="0.2">
      <c r="G300" s="77"/>
      <c r="H300" s="58"/>
    </row>
    <row r="301" spans="7:8" x14ac:dyDescent="0.2">
      <c r="G301" s="77"/>
      <c r="H301" s="58"/>
    </row>
    <row r="302" spans="7:8" x14ac:dyDescent="0.2">
      <c r="G302" s="77"/>
      <c r="H302" s="58"/>
    </row>
    <row r="303" spans="7:8" x14ac:dyDescent="0.2">
      <c r="G303" s="77"/>
      <c r="H303" s="58"/>
    </row>
    <row r="304" spans="7:8" x14ac:dyDescent="0.2">
      <c r="G304" s="77"/>
      <c r="H304" s="58"/>
    </row>
    <row r="305" spans="7:8" x14ac:dyDescent="0.2">
      <c r="G305" s="77"/>
      <c r="H305" s="58"/>
    </row>
    <row r="306" spans="7:8" x14ac:dyDescent="0.2">
      <c r="G306" s="77"/>
      <c r="H306" s="58"/>
    </row>
    <row r="307" spans="7:8" x14ac:dyDescent="0.2">
      <c r="G307" s="77"/>
      <c r="H307" s="58"/>
    </row>
    <row r="308" spans="7:8" x14ac:dyDescent="0.2">
      <c r="G308" s="77"/>
      <c r="H308" s="58"/>
    </row>
    <row r="309" spans="7:8" x14ac:dyDescent="0.2">
      <c r="G309" s="77"/>
      <c r="H309" s="58"/>
    </row>
    <row r="310" spans="7:8" x14ac:dyDescent="0.2">
      <c r="G310" s="77"/>
      <c r="H310" s="58"/>
    </row>
    <row r="311" spans="7:8" x14ac:dyDescent="0.2">
      <c r="G311" s="77"/>
      <c r="H311" s="58"/>
    </row>
    <row r="312" spans="7:8" x14ac:dyDescent="0.2">
      <c r="G312" s="77"/>
      <c r="H312" s="58"/>
    </row>
    <row r="313" spans="7:8" x14ac:dyDescent="0.2">
      <c r="G313" s="77"/>
      <c r="H313" s="58"/>
    </row>
    <row r="314" spans="7:8" x14ac:dyDescent="0.2">
      <c r="G314" s="77"/>
      <c r="H314" s="58"/>
    </row>
    <row r="315" spans="7:8" x14ac:dyDescent="0.2">
      <c r="G315" s="77"/>
      <c r="H315" s="58"/>
    </row>
    <row r="316" spans="7:8" x14ac:dyDescent="0.2">
      <c r="G316" s="77"/>
      <c r="H316" s="58"/>
    </row>
    <row r="317" spans="7:8" x14ac:dyDescent="0.2">
      <c r="G317" s="77"/>
      <c r="H317" s="58"/>
    </row>
    <row r="318" spans="7:8" x14ac:dyDescent="0.2">
      <c r="G318" s="77"/>
      <c r="H318" s="58"/>
    </row>
    <row r="319" spans="7:8" x14ac:dyDescent="0.2">
      <c r="G319" s="77"/>
      <c r="H319" s="58"/>
    </row>
    <row r="320" spans="7:8" x14ac:dyDescent="0.2">
      <c r="G320" s="77"/>
      <c r="H320" s="58"/>
    </row>
    <row r="321" spans="7:8" x14ac:dyDescent="0.2">
      <c r="G321" s="77"/>
      <c r="H321" s="58"/>
    </row>
    <row r="322" spans="7:8" x14ac:dyDescent="0.2">
      <c r="G322" s="77"/>
      <c r="H322" s="58"/>
    </row>
    <row r="323" spans="7:8" x14ac:dyDescent="0.2">
      <c r="G323" s="77"/>
      <c r="H323" s="58"/>
    </row>
    <row r="324" spans="7:8" x14ac:dyDescent="0.2">
      <c r="G324" s="77"/>
      <c r="H324" s="58"/>
    </row>
    <row r="325" spans="7:8" x14ac:dyDescent="0.2">
      <c r="G325" s="77"/>
      <c r="H325" s="58"/>
    </row>
    <row r="326" spans="7:8" x14ac:dyDescent="0.2">
      <c r="G326" s="77"/>
      <c r="H326" s="58"/>
    </row>
    <row r="327" spans="7:8" x14ac:dyDescent="0.2">
      <c r="G327" s="77"/>
      <c r="H327" s="58"/>
    </row>
    <row r="328" spans="7:8" x14ac:dyDescent="0.2">
      <c r="G328" s="77"/>
      <c r="H328" s="58"/>
    </row>
    <row r="329" spans="7:8" x14ac:dyDescent="0.2">
      <c r="G329" s="77"/>
      <c r="H329" s="58"/>
    </row>
    <row r="330" spans="7:8" x14ac:dyDescent="0.2">
      <c r="G330" s="77"/>
      <c r="H330" s="58"/>
    </row>
    <row r="331" spans="7:8" x14ac:dyDescent="0.2">
      <c r="G331" s="77"/>
      <c r="H331" s="58"/>
    </row>
    <row r="332" spans="7:8" x14ac:dyDescent="0.2">
      <c r="G332" s="77"/>
      <c r="H332" s="58"/>
    </row>
    <row r="333" spans="7:8" x14ac:dyDescent="0.2">
      <c r="G333" s="77"/>
      <c r="H333" s="58"/>
    </row>
    <row r="334" spans="7:8" x14ac:dyDescent="0.2">
      <c r="G334" s="77"/>
      <c r="H334" s="58"/>
    </row>
    <row r="335" spans="7:8" x14ac:dyDescent="0.2">
      <c r="G335" s="77"/>
      <c r="H335" s="58"/>
    </row>
    <row r="336" spans="7:8" x14ac:dyDescent="0.2">
      <c r="G336" s="77"/>
      <c r="H336" s="58"/>
    </row>
    <row r="337" spans="7:8" x14ac:dyDescent="0.2">
      <c r="G337" s="77"/>
      <c r="H337" s="58"/>
    </row>
    <row r="338" spans="7:8" x14ac:dyDescent="0.2">
      <c r="G338" s="77"/>
      <c r="H338" s="58"/>
    </row>
    <row r="339" spans="7:8" x14ac:dyDescent="0.2">
      <c r="G339" s="77"/>
      <c r="H339" s="58"/>
    </row>
    <row r="340" spans="7:8" x14ac:dyDescent="0.2">
      <c r="G340" s="77"/>
      <c r="H340" s="58"/>
    </row>
    <row r="341" spans="7:8" x14ac:dyDescent="0.2">
      <c r="G341" s="77"/>
      <c r="H341" s="58"/>
    </row>
    <row r="342" spans="7:8" x14ac:dyDescent="0.2">
      <c r="G342" s="77"/>
      <c r="H342" s="58"/>
    </row>
    <row r="343" spans="7:8" x14ac:dyDescent="0.2">
      <c r="G343" s="77"/>
      <c r="H343" s="58"/>
    </row>
    <row r="344" spans="7:8" x14ac:dyDescent="0.2">
      <c r="G344" s="77"/>
      <c r="H344" s="58"/>
    </row>
    <row r="345" spans="7:8" x14ac:dyDescent="0.2">
      <c r="G345" s="77"/>
      <c r="H345" s="58"/>
    </row>
    <row r="346" spans="7:8" x14ac:dyDescent="0.2">
      <c r="G346" s="77"/>
      <c r="H346" s="58"/>
    </row>
    <row r="347" spans="7:8" x14ac:dyDescent="0.2">
      <c r="G347" s="77"/>
      <c r="H347" s="58"/>
    </row>
    <row r="348" spans="7:8" x14ac:dyDescent="0.2">
      <c r="G348" s="77"/>
      <c r="H348" s="58"/>
    </row>
    <row r="349" spans="7:8" x14ac:dyDescent="0.2">
      <c r="G349" s="77"/>
      <c r="H349" s="58"/>
    </row>
    <row r="350" spans="7:8" x14ac:dyDescent="0.2">
      <c r="G350" s="77"/>
      <c r="H350" s="58"/>
    </row>
    <row r="351" spans="7:8" x14ac:dyDescent="0.2">
      <c r="G351" s="77"/>
      <c r="H351" s="58"/>
    </row>
    <row r="352" spans="7:8" x14ac:dyDescent="0.2">
      <c r="G352" s="77"/>
      <c r="H352" s="58"/>
    </row>
    <row r="353" spans="7:8" x14ac:dyDescent="0.2">
      <c r="G353" s="77"/>
      <c r="H353" s="58"/>
    </row>
    <row r="354" spans="7:8" x14ac:dyDescent="0.2">
      <c r="G354" s="77"/>
      <c r="H354" s="58"/>
    </row>
    <row r="355" spans="7:8" x14ac:dyDescent="0.2">
      <c r="G355" s="77"/>
      <c r="H355" s="58"/>
    </row>
    <row r="356" spans="7:8" x14ac:dyDescent="0.2">
      <c r="G356" s="77"/>
      <c r="H356" s="58"/>
    </row>
    <row r="357" spans="7:8" x14ac:dyDescent="0.2">
      <c r="G357" s="77"/>
      <c r="H357" s="58"/>
    </row>
    <row r="358" spans="7:8" x14ac:dyDescent="0.2">
      <c r="G358" s="77"/>
      <c r="H358" s="58"/>
    </row>
    <row r="359" spans="7:8" x14ac:dyDescent="0.2">
      <c r="G359" s="77"/>
      <c r="H359" s="58"/>
    </row>
    <row r="360" spans="7:8" x14ac:dyDescent="0.2">
      <c r="G360" s="77"/>
      <c r="H360" s="58"/>
    </row>
    <row r="361" spans="7:8" x14ac:dyDescent="0.2">
      <c r="G361" s="77"/>
      <c r="H361" s="58"/>
    </row>
    <row r="362" spans="7:8" x14ac:dyDescent="0.2">
      <c r="G362" s="77"/>
      <c r="H362" s="58"/>
    </row>
    <row r="363" spans="7:8" x14ac:dyDescent="0.2">
      <c r="G363" s="77"/>
      <c r="H363" s="58"/>
    </row>
    <row r="364" spans="7:8" x14ac:dyDescent="0.2">
      <c r="G364" s="77"/>
      <c r="H364" s="58"/>
    </row>
    <row r="365" spans="7:8" x14ac:dyDescent="0.2">
      <c r="G365" s="77"/>
      <c r="H365" s="58"/>
    </row>
    <row r="366" spans="7:8" x14ac:dyDescent="0.2">
      <c r="G366" s="77"/>
      <c r="H366" s="58"/>
    </row>
    <row r="367" spans="7:8" x14ac:dyDescent="0.2">
      <c r="G367" s="77"/>
      <c r="H367" s="58"/>
    </row>
    <row r="368" spans="7:8" x14ac:dyDescent="0.2">
      <c r="G368" s="77"/>
      <c r="H368" s="58"/>
    </row>
    <row r="369" spans="7:8" x14ac:dyDescent="0.2">
      <c r="G369" s="77"/>
      <c r="H369" s="58"/>
    </row>
    <row r="370" spans="7:8" x14ac:dyDescent="0.2">
      <c r="G370" s="77"/>
      <c r="H370" s="58"/>
    </row>
    <row r="371" spans="7:8" x14ac:dyDescent="0.2">
      <c r="G371" s="77"/>
      <c r="H371" s="58"/>
    </row>
    <row r="372" spans="7:8" x14ac:dyDescent="0.2">
      <c r="G372" s="77"/>
      <c r="H372" s="58"/>
    </row>
    <row r="373" spans="7:8" x14ac:dyDescent="0.2">
      <c r="G373" s="77"/>
      <c r="H373" s="58"/>
    </row>
    <row r="374" spans="7:8" x14ac:dyDescent="0.2">
      <c r="G374" s="77"/>
      <c r="H374" s="58"/>
    </row>
    <row r="375" spans="7:8" x14ac:dyDescent="0.2">
      <c r="G375" s="77"/>
      <c r="H375" s="58"/>
    </row>
    <row r="376" spans="7:8" x14ac:dyDescent="0.2">
      <c r="G376" s="77"/>
      <c r="H376" s="58"/>
    </row>
    <row r="377" spans="7:8" x14ac:dyDescent="0.2">
      <c r="G377" s="77"/>
      <c r="H377" s="58"/>
    </row>
    <row r="378" spans="7:8" x14ac:dyDescent="0.2">
      <c r="G378" s="77"/>
      <c r="H378" s="58"/>
    </row>
    <row r="379" spans="7:8" x14ac:dyDescent="0.2">
      <c r="G379" s="77"/>
      <c r="H379" s="58"/>
    </row>
    <row r="380" spans="7:8" x14ac:dyDescent="0.2">
      <c r="G380" s="77"/>
      <c r="H380" s="58"/>
    </row>
    <row r="381" spans="7:8" x14ac:dyDescent="0.2">
      <c r="G381" s="77"/>
      <c r="H381" s="58"/>
    </row>
    <row r="382" spans="7:8" x14ac:dyDescent="0.2">
      <c r="G382" s="77"/>
      <c r="H382" s="58"/>
    </row>
    <row r="383" spans="7:8" x14ac:dyDescent="0.2">
      <c r="G383" s="77"/>
      <c r="H383" s="58"/>
    </row>
    <row r="384" spans="7:8" x14ac:dyDescent="0.2">
      <c r="G384" s="77"/>
      <c r="H384" s="58"/>
    </row>
    <row r="385" spans="7:8" x14ac:dyDescent="0.2">
      <c r="G385" s="77"/>
      <c r="H385" s="58"/>
    </row>
    <row r="386" spans="7:8" x14ac:dyDescent="0.2">
      <c r="G386" s="77"/>
      <c r="H386" s="58"/>
    </row>
    <row r="387" spans="7:8" x14ac:dyDescent="0.2">
      <c r="G387" s="77"/>
      <c r="H387" s="58"/>
    </row>
    <row r="388" spans="7:8" x14ac:dyDescent="0.2">
      <c r="G388" s="77"/>
      <c r="H388" s="58"/>
    </row>
    <row r="389" spans="7:8" x14ac:dyDescent="0.2">
      <c r="G389" s="77"/>
      <c r="H389" s="58"/>
    </row>
    <row r="390" spans="7:8" x14ac:dyDescent="0.2">
      <c r="G390" s="77"/>
      <c r="H390" s="58"/>
    </row>
    <row r="391" spans="7:8" x14ac:dyDescent="0.2">
      <c r="G391" s="77"/>
      <c r="H391" s="58"/>
    </row>
    <row r="392" spans="7:8" x14ac:dyDescent="0.2">
      <c r="G392" s="77"/>
      <c r="H392" s="58"/>
    </row>
    <row r="393" spans="7:8" x14ac:dyDescent="0.2">
      <c r="G393" s="77"/>
      <c r="H393" s="58"/>
    </row>
    <row r="394" spans="7:8" x14ac:dyDescent="0.2">
      <c r="G394" s="77"/>
      <c r="H394" s="58"/>
    </row>
    <row r="395" spans="7:8" x14ac:dyDescent="0.2">
      <c r="G395" s="77"/>
      <c r="H395" s="58"/>
    </row>
    <row r="396" spans="7:8" x14ac:dyDescent="0.2">
      <c r="G396" s="77"/>
      <c r="H396" s="58"/>
    </row>
    <row r="397" spans="7:8" x14ac:dyDescent="0.2">
      <c r="G397" s="77"/>
      <c r="H397" s="58"/>
    </row>
    <row r="398" spans="7:8" x14ac:dyDescent="0.2">
      <c r="G398" s="77"/>
      <c r="H398" s="58"/>
    </row>
    <row r="399" spans="7:8" x14ac:dyDescent="0.2">
      <c r="G399" s="77"/>
      <c r="H399" s="58"/>
    </row>
    <row r="400" spans="7:8" x14ac:dyDescent="0.2">
      <c r="G400" s="77"/>
      <c r="H400" s="58"/>
    </row>
    <row r="401" spans="7:8" x14ac:dyDescent="0.2">
      <c r="G401" s="77"/>
      <c r="H401" s="58"/>
    </row>
    <row r="402" spans="7:8" x14ac:dyDescent="0.2">
      <c r="G402" s="77"/>
      <c r="H402" s="58"/>
    </row>
    <row r="403" spans="7:8" x14ac:dyDescent="0.2">
      <c r="G403" s="77"/>
      <c r="H403" s="58"/>
    </row>
    <row r="404" spans="7:8" x14ac:dyDescent="0.2">
      <c r="G404" s="77"/>
      <c r="H404" s="58"/>
    </row>
    <row r="405" spans="7:8" x14ac:dyDescent="0.2">
      <c r="G405" s="77"/>
      <c r="H405" s="58"/>
    </row>
    <row r="406" spans="7:8" x14ac:dyDescent="0.2">
      <c r="G406" s="77"/>
      <c r="H406" s="58"/>
    </row>
    <row r="407" spans="7:8" x14ac:dyDescent="0.2">
      <c r="G407" s="77"/>
      <c r="H407" s="58"/>
    </row>
    <row r="408" spans="7:8" x14ac:dyDescent="0.2">
      <c r="G408" s="77"/>
      <c r="H408" s="58"/>
    </row>
    <row r="409" spans="7:8" x14ac:dyDescent="0.2">
      <c r="G409" s="77"/>
      <c r="H409" s="58"/>
    </row>
    <row r="410" spans="7:8" x14ac:dyDescent="0.2">
      <c r="G410" s="77"/>
      <c r="H410" s="58"/>
    </row>
    <row r="411" spans="7:8" x14ac:dyDescent="0.2">
      <c r="G411" s="77"/>
      <c r="H411" s="58"/>
    </row>
    <row r="412" spans="7:8" x14ac:dyDescent="0.2">
      <c r="G412" s="77"/>
      <c r="H412" s="58"/>
    </row>
    <row r="413" spans="7:8" x14ac:dyDescent="0.2">
      <c r="G413" s="77"/>
      <c r="H413" s="58"/>
    </row>
    <row r="414" spans="7:8" x14ac:dyDescent="0.2">
      <c r="G414" s="77"/>
      <c r="H414" s="58"/>
    </row>
    <row r="415" spans="7:8" x14ac:dyDescent="0.2">
      <c r="G415" s="77"/>
      <c r="H415" s="58"/>
    </row>
    <row r="416" spans="7:8" x14ac:dyDescent="0.2">
      <c r="G416" s="77"/>
      <c r="H416" s="58"/>
    </row>
    <row r="417" spans="7:8" x14ac:dyDescent="0.2">
      <c r="G417" s="77"/>
      <c r="H417" s="58"/>
    </row>
    <row r="418" spans="7:8" x14ac:dyDescent="0.2">
      <c r="G418" s="77"/>
      <c r="H418" s="58"/>
    </row>
    <row r="419" spans="7:8" x14ac:dyDescent="0.2">
      <c r="G419" s="77"/>
      <c r="H419" s="58"/>
    </row>
    <row r="420" spans="7:8" x14ac:dyDescent="0.2">
      <c r="G420" s="77"/>
      <c r="H420" s="58"/>
    </row>
    <row r="421" spans="7:8" x14ac:dyDescent="0.2">
      <c r="G421" s="77"/>
      <c r="H421" s="58"/>
    </row>
    <row r="422" spans="7:8" x14ac:dyDescent="0.2">
      <c r="G422" s="77"/>
      <c r="H422" s="58"/>
    </row>
    <row r="423" spans="7:8" x14ac:dyDescent="0.2">
      <c r="G423" s="77"/>
      <c r="H423" s="58"/>
    </row>
    <row r="424" spans="7:8" x14ac:dyDescent="0.2">
      <c r="G424" s="77"/>
      <c r="H424" s="58"/>
    </row>
    <row r="425" spans="7:8" x14ac:dyDescent="0.2">
      <c r="G425" s="77"/>
      <c r="H425" s="58"/>
    </row>
    <row r="426" spans="7:8" x14ac:dyDescent="0.2">
      <c r="G426" s="77"/>
      <c r="H426" s="58"/>
    </row>
    <row r="427" spans="7:8" x14ac:dyDescent="0.2">
      <c r="G427" s="77"/>
      <c r="H427" s="58"/>
    </row>
    <row r="428" spans="7:8" x14ac:dyDescent="0.2">
      <c r="G428" s="77"/>
      <c r="H428" s="58"/>
    </row>
    <row r="429" spans="7:8" x14ac:dyDescent="0.2">
      <c r="G429" s="77"/>
      <c r="H429" s="58"/>
    </row>
    <row r="430" spans="7:8" x14ac:dyDescent="0.2">
      <c r="G430" s="77"/>
      <c r="H430" s="58"/>
    </row>
    <row r="431" spans="7:8" x14ac:dyDescent="0.2">
      <c r="G431" s="77"/>
      <c r="H431" s="58"/>
    </row>
    <row r="432" spans="7:8" x14ac:dyDescent="0.2">
      <c r="G432" s="77"/>
      <c r="H432" s="58"/>
    </row>
    <row r="433" spans="7:8" x14ac:dyDescent="0.2">
      <c r="G433" s="77"/>
      <c r="H433" s="58"/>
    </row>
    <row r="434" spans="7:8" x14ac:dyDescent="0.2">
      <c r="G434" s="77"/>
      <c r="H434" s="58"/>
    </row>
    <row r="435" spans="7:8" x14ac:dyDescent="0.2">
      <c r="G435" s="77"/>
      <c r="H435" s="58"/>
    </row>
    <row r="436" spans="7:8" x14ac:dyDescent="0.2">
      <c r="G436" s="77"/>
      <c r="H436" s="58"/>
    </row>
    <row r="437" spans="7:8" x14ac:dyDescent="0.2">
      <c r="G437" s="77"/>
      <c r="H437" s="58"/>
    </row>
    <row r="438" spans="7:8" x14ac:dyDescent="0.2">
      <c r="G438" s="77"/>
      <c r="H438" s="58"/>
    </row>
    <row r="439" spans="7:8" x14ac:dyDescent="0.2">
      <c r="G439" s="77"/>
      <c r="H439" s="58"/>
    </row>
    <row r="440" spans="7:8" x14ac:dyDescent="0.2">
      <c r="G440" s="77"/>
      <c r="H440" s="58"/>
    </row>
    <row r="441" spans="7:8" x14ac:dyDescent="0.2">
      <c r="G441" s="77"/>
      <c r="H441" s="58"/>
    </row>
    <row r="442" spans="7:8" x14ac:dyDescent="0.2">
      <c r="G442" s="77"/>
      <c r="H442" s="58"/>
    </row>
    <row r="443" spans="7:8" x14ac:dyDescent="0.2">
      <c r="G443" s="77"/>
      <c r="H443" s="58"/>
    </row>
    <row r="444" spans="7:8" x14ac:dyDescent="0.2">
      <c r="G444" s="77"/>
      <c r="H444" s="58"/>
    </row>
    <row r="445" spans="7:8" x14ac:dyDescent="0.2">
      <c r="G445" s="77"/>
      <c r="H445" s="58"/>
    </row>
    <row r="446" spans="7:8" x14ac:dyDescent="0.2">
      <c r="G446" s="77"/>
      <c r="H446" s="58"/>
    </row>
    <row r="447" spans="7:8" x14ac:dyDescent="0.2">
      <c r="G447" s="77"/>
      <c r="H447" s="58"/>
    </row>
    <row r="448" spans="7:8" x14ac:dyDescent="0.2">
      <c r="G448" s="77"/>
      <c r="H448" s="58"/>
    </row>
    <row r="449" spans="7:8" x14ac:dyDescent="0.2">
      <c r="G449" s="77"/>
      <c r="H449" s="58"/>
    </row>
    <row r="450" spans="7:8" x14ac:dyDescent="0.2">
      <c r="G450" s="77"/>
      <c r="H450" s="58"/>
    </row>
    <row r="451" spans="7:8" x14ac:dyDescent="0.2">
      <c r="G451" s="77"/>
      <c r="H451" s="58"/>
    </row>
    <row r="452" spans="7:8" x14ac:dyDescent="0.2">
      <c r="G452" s="77"/>
      <c r="H452" s="58"/>
    </row>
    <row r="453" spans="7:8" x14ac:dyDescent="0.2">
      <c r="G453" s="77"/>
      <c r="H453" s="58"/>
    </row>
    <row r="454" spans="7:8" x14ac:dyDescent="0.2">
      <c r="G454" s="77"/>
      <c r="H454" s="58"/>
    </row>
    <row r="455" spans="7:8" x14ac:dyDescent="0.2">
      <c r="G455" s="77"/>
      <c r="H455" s="58"/>
    </row>
    <row r="456" spans="7:8" x14ac:dyDescent="0.2">
      <c r="G456" s="77"/>
      <c r="H456" s="58"/>
    </row>
    <row r="457" spans="7:8" x14ac:dyDescent="0.2">
      <c r="G457" s="77"/>
      <c r="H457" s="58"/>
    </row>
    <row r="458" spans="7:8" x14ac:dyDescent="0.2">
      <c r="G458" s="77"/>
      <c r="H458" s="58"/>
    </row>
    <row r="459" spans="7:8" x14ac:dyDescent="0.2">
      <c r="G459" s="77"/>
      <c r="H459" s="58"/>
    </row>
    <row r="460" spans="7:8" x14ac:dyDescent="0.2">
      <c r="G460" s="77"/>
      <c r="H460" s="58"/>
    </row>
    <row r="461" spans="7:8" x14ac:dyDescent="0.2">
      <c r="G461" s="77"/>
      <c r="H461" s="58"/>
    </row>
    <row r="462" spans="7:8" x14ac:dyDescent="0.2">
      <c r="G462" s="77"/>
      <c r="H462" s="58"/>
    </row>
    <row r="463" spans="7:8" x14ac:dyDescent="0.2">
      <c r="G463" s="77"/>
      <c r="H463" s="58"/>
    </row>
    <row r="464" spans="7:8" x14ac:dyDescent="0.2">
      <c r="G464" s="77"/>
      <c r="H464" s="58"/>
    </row>
    <row r="465" spans="7:8" x14ac:dyDescent="0.2">
      <c r="G465" s="77"/>
      <c r="H465" s="58"/>
    </row>
    <row r="466" spans="7:8" x14ac:dyDescent="0.2">
      <c r="G466" s="77"/>
      <c r="H466" s="58"/>
    </row>
    <row r="467" spans="7:8" x14ac:dyDescent="0.2">
      <c r="G467" s="77"/>
      <c r="H467" s="58"/>
    </row>
    <row r="468" spans="7:8" x14ac:dyDescent="0.2">
      <c r="G468" s="77"/>
      <c r="H468" s="58"/>
    </row>
    <row r="469" spans="7:8" x14ac:dyDescent="0.2">
      <c r="G469" s="77"/>
      <c r="H469" s="58"/>
    </row>
    <row r="470" spans="7:8" x14ac:dyDescent="0.2">
      <c r="G470" s="77"/>
      <c r="H470" s="58"/>
    </row>
    <row r="471" spans="7:8" x14ac:dyDescent="0.2">
      <c r="G471" s="77"/>
      <c r="H471" s="58"/>
    </row>
    <row r="472" spans="7:8" x14ac:dyDescent="0.2">
      <c r="G472" s="77"/>
      <c r="H472" s="58"/>
    </row>
    <row r="473" spans="7:8" x14ac:dyDescent="0.2">
      <c r="G473" s="77"/>
      <c r="H473" s="58"/>
    </row>
    <row r="474" spans="7:8" x14ac:dyDescent="0.2">
      <c r="G474" s="77"/>
      <c r="H474" s="58"/>
    </row>
    <row r="475" spans="7:8" x14ac:dyDescent="0.2">
      <c r="G475" s="77"/>
      <c r="H475" s="58"/>
    </row>
    <row r="476" spans="7:8" x14ac:dyDescent="0.2">
      <c r="G476" s="77"/>
      <c r="H476" s="58"/>
    </row>
    <row r="477" spans="7:8" x14ac:dyDescent="0.2">
      <c r="G477" s="77"/>
      <c r="H477" s="58"/>
    </row>
    <row r="478" spans="7:8" x14ac:dyDescent="0.2">
      <c r="G478" s="77"/>
      <c r="H478" s="58"/>
    </row>
    <row r="479" spans="7:8" x14ac:dyDescent="0.2">
      <c r="G479" s="77"/>
      <c r="H479" s="58"/>
    </row>
    <row r="480" spans="7:8" x14ac:dyDescent="0.2">
      <c r="G480" s="77"/>
      <c r="H480" s="58"/>
    </row>
    <row r="481" spans="7:8" x14ac:dyDescent="0.2">
      <c r="G481" s="77"/>
      <c r="H481" s="58"/>
    </row>
    <row r="482" spans="7:8" x14ac:dyDescent="0.2">
      <c r="G482" s="77"/>
      <c r="H482" s="58"/>
    </row>
    <row r="483" spans="7:8" x14ac:dyDescent="0.2">
      <c r="G483" s="77"/>
      <c r="H483" s="58"/>
    </row>
    <row r="484" spans="7:8" x14ac:dyDescent="0.2">
      <c r="G484" s="77"/>
      <c r="H484" s="58"/>
    </row>
    <row r="485" spans="7:8" x14ac:dyDescent="0.2">
      <c r="G485" s="77"/>
      <c r="H485" s="58"/>
    </row>
    <row r="486" spans="7:8" x14ac:dyDescent="0.2">
      <c r="G486" s="77"/>
      <c r="H486" s="58"/>
    </row>
    <row r="487" spans="7:8" x14ac:dyDescent="0.2">
      <c r="G487" s="77"/>
      <c r="H487" s="58"/>
    </row>
    <row r="488" spans="7:8" x14ac:dyDescent="0.2">
      <c r="G488" s="77"/>
      <c r="H488" s="58"/>
    </row>
    <row r="489" spans="7:8" x14ac:dyDescent="0.2">
      <c r="G489" s="77"/>
      <c r="H489" s="58"/>
    </row>
    <row r="490" spans="7:8" x14ac:dyDescent="0.2">
      <c r="G490" s="77"/>
      <c r="H490" s="58"/>
    </row>
    <row r="491" spans="7:8" x14ac:dyDescent="0.2">
      <c r="G491" s="77"/>
      <c r="H491" s="58"/>
    </row>
    <row r="492" spans="7:8" x14ac:dyDescent="0.2">
      <c r="G492" s="77"/>
      <c r="H492" s="58"/>
    </row>
    <row r="493" spans="7:8" x14ac:dyDescent="0.2">
      <c r="G493" s="77"/>
      <c r="H493" s="58"/>
    </row>
    <row r="494" spans="7:8" x14ac:dyDescent="0.2">
      <c r="G494" s="77"/>
      <c r="H494" s="58"/>
    </row>
    <row r="495" spans="7:8" x14ac:dyDescent="0.2">
      <c r="G495" s="77"/>
      <c r="H495" s="58"/>
    </row>
    <row r="496" spans="7:8" x14ac:dyDescent="0.2">
      <c r="G496" s="77"/>
      <c r="H496" s="58"/>
    </row>
    <row r="497" spans="7:8" x14ac:dyDescent="0.2">
      <c r="G497" s="77"/>
      <c r="H497" s="58"/>
    </row>
    <row r="498" spans="7:8" x14ac:dyDescent="0.2">
      <c r="G498" s="77"/>
      <c r="H498" s="58"/>
    </row>
    <row r="499" spans="7:8" x14ac:dyDescent="0.2">
      <c r="G499" s="77"/>
      <c r="H499" s="58"/>
    </row>
    <row r="500" spans="7:8" x14ac:dyDescent="0.2">
      <c r="G500" s="77"/>
      <c r="H500" s="58"/>
    </row>
    <row r="501" spans="7:8" x14ac:dyDescent="0.2">
      <c r="G501" s="77"/>
      <c r="H501" s="58"/>
    </row>
    <row r="502" spans="7:8" x14ac:dyDescent="0.2">
      <c r="G502" s="77"/>
      <c r="H502" s="58"/>
    </row>
    <row r="503" spans="7:8" x14ac:dyDescent="0.2">
      <c r="G503" s="77"/>
      <c r="H503" s="58"/>
    </row>
    <row r="504" spans="7:8" x14ac:dyDescent="0.2">
      <c r="G504" s="77"/>
      <c r="H504" s="58"/>
    </row>
    <row r="505" spans="7:8" x14ac:dyDescent="0.2">
      <c r="G505" s="77"/>
      <c r="H505" s="58"/>
    </row>
    <row r="506" spans="7:8" x14ac:dyDescent="0.2">
      <c r="G506" s="77"/>
      <c r="H506" s="58"/>
    </row>
    <row r="507" spans="7:8" x14ac:dyDescent="0.2">
      <c r="G507" s="77"/>
      <c r="H507" s="58"/>
    </row>
    <row r="508" spans="7:8" x14ac:dyDescent="0.2">
      <c r="G508" s="77"/>
      <c r="H508" s="58"/>
    </row>
    <row r="509" spans="7:8" x14ac:dyDescent="0.2">
      <c r="G509" s="77"/>
      <c r="H509" s="58"/>
    </row>
    <row r="510" spans="7:8" x14ac:dyDescent="0.2">
      <c r="G510" s="77"/>
      <c r="H510" s="58"/>
    </row>
    <row r="511" spans="7:8" x14ac:dyDescent="0.2">
      <c r="G511" s="77"/>
      <c r="H511" s="58"/>
    </row>
    <row r="512" spans="7:8" x14ac:dyDescent="0.2">
      <c r="G512" s="77"/>
      <c r="H512" s="58"/>
    </row>
    <row r="513" spans="7:8" x14ac:dyDescent="0.2">
      <c r="G513" s="77"/>
      <c r="H513" s="58"/>
    </row>
    <row r="514" spans="7:8" x14ac:dyDescent="0.2">
      <c r="G514" s="77"/>
      <c r="H514" s="58"/>
    </row>
    <row r="515" spans="7:8" x14ac:dyDescent="0.2">
      <c r="G515" s="77"/>
      <c r="H515" s="58"/>
    </row>
    <row r="516" spans="7:8" x14ac:dyDescent="0.2">
      <c r="G516" s="77"/>
      <c r="H516" s="58"/>
    </row>
    <row r="517" spans="7:8" x14ac:dyDescent="0.2">
      <c r="G517" s="77"/>
      <c r="H517" s="58"/>
    </row>
    <row r="518" spans="7:8" x14ac:dyDescent="0.2">
      <c r="G518" s="77"/>
      <c r="H518" s="58"/>
    </row>
    <row r="519" spans="7:8" x14ac:dyDescent="0.2">
      <c r="G519" s="77"/>
      <c r="H519" s="58"/>
    </row>
    <row r="520" spans="7:8" x14ac:dyDescent="0.2">
      <c r="G520" s="77"/>
      <c r="H520" s="58"/>
    </row>
    <row r="521" spans="7:8" x14ac:dyDescent="0.2">
      <c r="G521" s="77"/>
      <c r="H521" s="58"/>
    </row>
    <row r="522" spans="7:8" x14ac:dyDescent="0.2">
      <c r="G522" s="77"/>
      <c r="H522" s="58"/>
    </row>
    <row r="523" spans="7:8" x14ac:dyDescent="0.2">
      <c r="G523" s="77"/>
      <c r="H523" s="58"/>
    </row>
    <row r="524" spans="7:8" x14ac:dyDescent="0.2">
      <c r="G524" s="77"/>
      <c r="H524" s="58"/>
    </row>
    <row r="525" spans="7:8" x14ac:dyDescent="0.2">
      <c r="G525" s="77"/>
      <c r="H525" s="58"/>
    </row>
    <row r="526" spans="7:8" x14ac:dyDescent="0.2">
      <c r="G526" s="77"/>
      <c r="H526" s="58"/>
    </row>
    <row r="527" spans="7:8" x14ac:dyDescent="0.2">
      <c r="G527" s="77"/>
      <c r="H527" s="58"/>
    </row>
    <row r="528" spans="7:8" x14ac:dyDescent="0.2">
      <c r="G528" s="77"/>
      <c r="H528" s="58"/>
    </row>
    <row r="529" spans="7:8" x14ac:dyDescent="0.2">
      <c r="G529" s="77"/>
      <c r="H529" s="58"/>
    </row>
    <row r="530" spans="7:8" x14ac:dyDescent="0.2">
      <c r="G530" s="77"/>
      <c r="H530" s="58"/>
    </row>
    <row r="531" spans="7:8" x14ac:dyDescent="0.2">
      <c r="G531" s="77"/>
      <c r="H531" s="58"/>
    </row>
    <row r="532" spans="7:8" x14ac:dyDescent="0.2">
      <c r="G532" s="77"/>
      <c r="H532" s="58"/>
    </row>
    <row r="533" spans="7:8" x14ac:dyDescent="0.2">
      <c r="G533" s="77"/>
      <c r="H533" s="58"/>
    </row>
    <row r="534" spans="7:8" x14ac:dyDescent="0.2">
      <c r="G534" s="77"/>
      <c r="H534" s="58"/>
    </row>
    <row r="535" spans="7:8" x14ac:dyDescent="0.2">
      <c r="G535" s="77"/>
      <c r="H535" s="58"/>
    </row>
    <row r="536" spans="7:8" x14ac:dyDescent="0.2">
      <c r="G536" s="77"/>
      <c r="H536" s="58"/>
    </row>
    <row r="537" spans="7:8" x14ac:dyDescent="0.2">
      <c r="G537" s="77"/>
      <c r="H537" s="58"/>
    </row>
    <row r="538" spans="7:8" x14ac:dyDescent="0.2">
      <c r="G538" s="77"/>
      <c r="H538" s="58"/>
    </row>
    <row r="539" spans="7:8" x14ac:dyDescent="0.2">
      <c r="G539" s="77"/>
      <c r="H539" s="58"/>
    </row>
    <row r="540" spans="7:8" x14ac:dyDescent="0.2">
      <c r="G540" s="77"/>
      <c r="H540" s="58"/>
    </row>
    <row r="541" spans="7:8" x14ac:dyDescent="0.2">
      <c r="G541" s="77"/>
      <c r="H541" s="58"/>
    </row>
    <row r="542" spans="7:8" x14ac:dyDescent="0.2">
      <c r="G542" s="77"/>
      <c r="H542" s="58"/>
    </row>
    <row r="543" spans="7:8" x14ac:dyDescent="0.2">
      <c r="G543" s="77"/>
      <c r="H543" s="58"/>
    </row>
    <row r="544" spans="7:8" x14ac:dyDescent="0.2">
      <c r="G544" s="77"/>
      <c r="H544" s="58"/>
    </row>
    <row r="545" spans="7:8" x14ac:dyDescent="0.2">
      <c r="G545" s="77"/>
      <c r="H545" s="58"/>
    </row>
    <row r="546" spans="7:8" x14ac:dyDescent="0.2">
      <c r="G546" s="77"/>
      <c r="H546" s="58"/>
    </row>
    <row r="547" spans="7:8" x14ac:dyDescent="0.2">
      <c r="G547" s="77"/>
      <c r="H547" s="58"/>
    </row>
    <row r="548" spans="7:8" x14ac:dyDescent="0.2">
      <c r="G548" s="77"/>
      <c r="H548" s="58"/>
    </row>
    <row r="549" spans="7:8" x14ac:dyDescent="0.2">
      <c r="G549" s="77"/>
      <c r="H549" s="58"/>
    </row>
    <row r="550" spans="7:8" x14ac:dyDescent="0.2">
      <c r="G550" s="77"/>
      <c r="H550" s="58"/>
    </row>
    <row r="551" spans="7:8" x14ac:dyDescent="0.2">
      <c r="G551" s="77"/>
      <c r="H551" s="58"/>
    </row>
    <row r="552" spans="7:8" x14ac:dyDescent="0.2">
      <c r="G552" s="77"/>
      <c r="H552" s="58"/>
    </row>
    <row r="553" spans="7:8" x14ac:dyDescent="0.2">
      <c r="G553" s="77"/>
      <c r="H553" s="58"/>
    </row>
    <row r="554" spans="7:8" x14ac:dyDescent="0.2">
      <c r="G554" s="77"/>
      <c r="H554" s="58"/>
    </row>
    <row r="555" spans="7:8" x14ac:dyDescent="0.2">
      <c r="G555" s="77"/>
      <c r="H555" s="58"/>
    </row>
    <row r="556" spans="7:8" x14ac:dyDescent="0.2">
      <c r="G556" s="77"/>
      <c r="H556" s="58"/>
    </row>
    <row r="557" spans="7:8" x14ac:dyDescent="0.2">
      <c r="G557" s="77"/>
      <c r="H557" s="58"/>
    </row>
    <row r="558" spans="7:8" x14ac:dyDescent="0.2">
      <c r="G558" s="77"/>
      <c r="H558" s="58"/>
    </row>
    <row r="559" spans="7:8" x14ac:dyDescent="0.2">
      <c r="G559" s="77"/>
      <c r="H559" s="58"/>
    </row>
    <row r="560" spans="7:8" x14ac:dyDescent="0.2">
      <c r="G560" s="77"/>
      <c r="H560" s="58"/>
    </row>
    <row r="561" spans="7:8" x14ac:dyDescent="0.2">
      <c r="G561" s="77"/>
      <c r="H561" s="58"/>
    </row>
    <row r="562" spans="7:8" x14ac:dyDescent="0.2">
      <c r="G562" s="77"/>
      <c r="H562" s="58"/>
    </row>
    <row r="563" spans="7:8" x14ac:dyDescent="0.2">
      <c r="G563" s="77"/>
      <c r="H563" s="58"/>
    </row>
    <row r="564" spans="7:8" x14ac:dyDescent="0.2">
      <c r="G564" s="77"/>
      <c r="H564" s="58"/>
    </row>
    <row r="565" spans="7:8" x14ac:dyDescent="0.2">
      <c r="G565" s="77"/>
      <c r="H565" s="58"/>
    </row>
    <row r="566" spans="7:8" x14ac:dyDescent="0.2">
      <c r="G566" s="77"/>
      <c r="H566" s="58"/>
    </row>
    <row r="567" spans="7:8" x14ac:dyDescent="0.2">
      <c r="G567" s="77"/>
      <c r="H567" s="58"/>
    </row>
    <row r="568" spans="7:8" x14ac:dyDescent="0.2">
      <c r="G568" s="77"/>
      <c r="H568" s="58"/>
    </row>
    <row r="569" spans="7:8" x14ac:dyDescent="0.2">
      <c r="G569" s="77"/>
      <c r="H569" s="58"/>
    </row>
    <row r="570" spans="7:8" x14ac:dyDescent="0.2">
      <c r="G570" s="77"/>
      <c r="H570" s="58"/>
    </row>
    <row r="571" spans="7:8" x14ac:dyDescent="0.2">
      <c r="G571" s="77"/>
      <c r="H571" s="58"/>
    </row>
    <row r="572" spans="7:8" x14ac:dyDescent="0.2">
      <c r="G572" s="77"/>
      <c r="H572" s="58"/>
    </row>
    <row r="573" spans="7:8" x14ac:dyDescent="0.2">
      <c r="G573" s="77"/>
      <c r="H573" s="58"/>
    </row>
    <row r="574" spans="7:8" x14ac:dyDescent="0.2">
      <c r="G574" s="77"/>
      <c r="H574" s="58"/>
    </row>
    <row r="575" spans="7:8" x14ac:dyDescent="0.2">
      <c r="G575" s="77"/>
      <c r="H575" s="58"/>
    </row>
    <row r="576" spans="7:8" x14ac:dyDescent="0.2">
      <c r="G576" s="77"/>
      <c r="H576" s="58"/>
    </row>
    <row r="577" spans="7:8" x14ac:dyDescent="0.2">
      <c r="G577" s="77"/>
      <c r="H577" s="58"/>
    </row>
    <row r="578" spans="7:8" x14ac:dyDescent="0.2">
      <c r="G578" s="77"/>
      <c r="H578" s="58"/>
    </row>
    <row r="579" spans="7:8" x14ac:dyDescent="0.2">
      <c r="G579" s="77"/>
      <c r="H579" s="58"/>
    </row>
    <row r="580" spans="7:8" x14ac:dyDescent="0.2">
      <c r="G580" s="77"/>
      <c r="H580" s="58"/>
    </row>
    <row r="581" spans="7:8" x14ac:dyDescent="0.2">
      <c r="G581" s="77"/>
      <c r="H581" s="58"/>
    </row>
    <row r="582" spans="7:8" x14ac:dyDescent="0.2">
      <c r="G582" s="77"/>
      <c r="H582" s="58"/>
    </row>
    <row r="583" spans="7:8" x14ac:dyDescent="0.2">
      <c r="G583" s="77"/>
      <c r="H583" s="58"/>
    </row>
    <row r="584" spans="7:8" x14ac:dyDescent="0.2">
      <c r="G584" s="77"/>
      <c r="H584" s="58"/>
    </row>
    <row r="585" spans="7:8" x14ac:dyDescent="0.2">
      <c r="G585" s="77"/>
      <c r="H585" s="58"/>
    </row>
    <row r="586" spans="7:8" x14ac:dyDescent="0.2">
      <c r="G586" s="77"/>
      <c r="H586" s="58"/>
    </row>
    <row r="587" spans="7:8" x14ac:dyDescent="0.2">
      <c r="G587" s="77"/>
      <c r="H587" s="58"/>
    </row>
    <row r="588" spans="7:8" x14ac:dyDescent="0.2">
      <c r="G588" s="77"/>
      <c r="H588" s="58"/>
    </row>
    <row r="589" spans="7:8" x14ac:dyDescent="0.2">
      <c r="G589" s="77"/>
      <c r="H589" s="58"/>
    </row>
    <row r="590" spans="7:8" x14ac:dyDescent="0.2">
      <c r="G590" s="77"/>
      <c r="H590" s="58"/>
    </row>
    <row r="591" spans="7:8" x14ac:dyDescent="0.2">
      <c r="G591" s="77"/>
      <c r="H591" s="58"/>
    </row>
    <row r="592" spans="7:8" x14ac:dyDescent="0.2">
      <c r="G592" s="77"/>
      <c r="H592" s="58"/>
    </row>
    <row r="593" spans="7:8" x14ac:dyDescent="0.2">
      <c r="G593" s="77"/>
      <c r="H593" s="58"/>
    </row>
    <row r="594" spans="7:8" x14ac:dyDescent="0.2">
      <c r="G594" s="77"/>
      <c r="H594" s="58"/>
    </row>
    <row r="595" spans="7:8" x14ac:dyDescent="0.2">
      <c r="G595" s="77"/>
      <c r="H595" s="58"/>
    </row>
    <row r="596" spans="7:8" x14ac:dyDescent="0.2">
      <c r="G596" s="77"/>
      <c r="H596" s="58"/>
    </row>
    <row r="597" spans="7:8" x14ac:dyDescent="0.2">
      <c r="G597" s="77"/>
      <c r="H597" s="58"/>
    </row>
    <row r="598" spans="7:8" x14ac:dyDescent="0.2">
      <c r="G598" s="77"/>
      <c r="H598" s="58"/>
    </row>
    <row r="599" spans="7:8" x14ac:dyDescent="0.2">
      <c r="G599" s="77"/>
      <c r="H599" s="58"/>
    </row>
    <row r="600" spans="7:8" x14ac:dyDescent="0.2">
      <c r="G600" s="77"/>
      <c r="H600" s="58"/>
    </row>
    <row r="601" spans="7:8" x14ac:dyDescent="0.2">
      <c r="G601" s="77"/>
      <c r="H601" s="58"/>
    </row>
    <row r="602" spans="7:8" x14ac:dyDescent="0.2">
      <c r="G602" s="77"/>
      <c r="H602" s="58"/>
    </row>
    <row r="603" spans="7:8" x14ac:dyDescent="0.2">
      <c r="G603" s="77"/>
      <c r="H603" s="58"/>
    </row>
    <row r="604" spans="7:8" x14ac:dyDescent="0.2">
      <c r="G604" s="77"/>
      <c r="H604" s="58"/>
    </row>
    <row r="605" spans="7:8" x14ac:dyDescent="0.2">
      <c r="G605" s="77"/>
      <c r="H605" s="58"/>
    </row>
    <row r="606" spans="7:8" x14ac:dyDescent="0.2">
      <c r="G606" s="77"/>
      <c r="H606" s="58"/>
    </row>
    <row r="607" spans="7:8" x14ac:dyDescent="0.2">
      <c r="G607" s="77"/>
      <c r="H607" s="58"/>
    </row>
    <row r="608" spans="7:8" x14ac:dyDescent="0.2">
      <c r="G608" s="77"/>
      <c r="H608" s="58"/>
    </row>
    <row r="609" spans="7:8" x14ac:dyDescent="0.2">
      <c r="G609" s="77"/>
      <c r="H609" s="58"/>
    </row>
    <row r="610" spans="7:8" x14ac:dyDescent="0.2">
      <c r="G610" s="77"/>
      <c r="H610" s="58"/>
    </row>
    <row r="611" spans="7:8" x14ac:dyDescent="0.2">
      <c r="G611" s="77"/>
      <c r="H611" s="58"/>
    </row>
    <row r="612" spans="7:8" x14ac:dyDescent="0.2">
      <c r="G612" s="77"/>
      <c r="H612" s="58"/>
    </row>
    <row r="613" spans="7:8" x14ac:dyDescent="0.2">
      <c r="G613" s="77"/>
      <c r="H613" s="58"/>
    </row>
    <row r="614" spans="7:8" x14ac:dyDescent="0.2">
      <c r="G614" s="77"/>
      <c r="H614" s="58"/>
    </row>
    <row r="615" spans="7:8" x14ac:dyDescent="0.2">
      <c r="G615" s="77"/>
      <c r="H615" s="58"/>
    </row>
    <row r="616" spans="7:8" x14ac:dyDescent="0.2">
      <c r="G616" s="77"/>
      <c r="H616" s="58"/>
    </row>
    <row r="617" spans="7:8" x14ac:dyDescent="0.2">
      <c r="G617" s="77"/>
      <c r="H617" s="58"/>
    </row>
    <row r="618" spans="7:8" x14ac:dyDescent="0.2">
      <c r="G618" s="77"/>
      <c r="H618" s="58"/>
    </row>
    <row r="619" spans="7:8" x14ac:dyDescent="0.2">
      <c r="G619" s="77"/>
      <c r="H619" s="58"/>
    </row>
    <row r="620" spans="7:8" x14ac:dyDescent="0.2">
      <c r="G620" s="77"/>
      <c r="H620" s="58"/>
    </row>
    <row r="621" spans="7:8" x14ac:dyDescent="0.2">
      <c r="G621" s="77"/>
      <c r="H621" s="58"/>
    </row>
    <row r="622" spans="7:8" x14ac:dyDescent="0.2">
      <c r="G622" s="77"/>
      <c r="H622" s="58"/>
    </row>
    <row r="623" spans="7:8" x14ac:dyDescent="0.2">
      <c r="G623" s="77"/>
      <c r="H623" s="58"/>
    </row>
    <row r="624" spans="7:8" x14ac:dyDescent="0.2">
      <c r="G624" s="77"/>
      <c r="H624" s="58"/>
    </row>
    <row r="625" spans="7:8" x14ac:dyDescent="0.2">
      <c r="G625" s="77"/>
      <c r="H625" s="58"/>
    </row>
    <row r="626" spans="7:8" x14ac:dyDescent="0.2">
      <c r="G626" s="77"/>
      <c r="H626" s="58"/>
    </row>
    <row r="627" spans="7:8" x14ac:dyDescent="0.2">
      <c r="G627" s="77"/>
      <c r="H627" s="58"/>
    </row>
    <row r="628" spans="7:8" x14ac:dyDescent="0.2">
      <c r="G628" s="77"/>
      <c r="H628" s="58"/>
    </row>
    <row r="629" spans="7:8" x14ac:dyDescent="0.2">
      <c r="G629" s="77"/>
      <c r="H629" s="58"/>
    </row>
    <row r="630" spans="7:8" x14ac:dyDescent="0.2">
      <c r="G630" s="77"/>
      <c r="H630" s="58"/>
    </row>
    <row r="631" spans="7:8" x14ac:dyDescent="0.2">
      <c r="G631" s="77"/>
      <c r="H631" s="58"/>
    </row>
    <row r="632" spans="7:8" x14ac:dyDescent="0.2">
      <c r="G632" s="77"/>
      <c r="H632" s="58"/>
    </row>
    <row r="633" spans="7:8" x14ac:dyDescent="0.2">
      <c r="G633" s="77"/>
      <c r="H633" s="58"/>
    </row>
    <row r="634" spans="7:8" x14ac:dyDescent="0.2">
      <c r="G634" s="77"/>
      <c r="H634" s="58"/>
    </row>
    <row r="635" spans="7:8" x14ac:dyDescent="0.2">
      <c r="G635" s="77"/>
      <c r="H635" s="58"/>
    </row>
    <row r="636" spans="7:8" x14ac:dyDescent="0.2">
      <c r="G636" s="77"/>
      <c r="H636" s="58"/>
    </row>
    <row r="637" spans="7:8" x14ac:dyDescent="0.2">
      <c r="G637" s="77"/>
      <c r="H637" s="58"/>
    </row>
    <row r="638" spans="7:8" x14ac:dyDescent="0.2">
      <c r="G638" s="77"/>
      <c r="H638" s="58"/>
    </row>
    <row r="639" spans="7:8" x14ac:dyDescent="0.2">
      <c r="G639" s="77"/>
      <c r="H639" s="58"/>
    </row>
    <row r="640" spans="7:8" x14ac:dyDescent="0.2">
      <c r="G640" s="77"/>
      <c r="H640" s="58"/>
    </row>
    <row r="641" spans="7:8" x14ac:dyDescent="0.2">
      <c r="G641" s="77"/>
      <c r="H641" s="58"/>
    </row>
    <row r="642" spans="7:8" x14ac:dyDescent="0.2">
      <c r="G642" s="77"/>
      <c r="H642" s="58"/>
    </row>
    <row r="643" spans="7:8" x14ac:dyDescent="0.2">
      <c r="G643" s="77"/>
      <c r="H643" s="58"/>
    </row>
    <row r="644" spans="7:8" x14ac:dyDescent="0.2">
      <c r="G644" s="77"/>
      <c r="H644" s="58"/>
    </row>
    <row r="645" spans="7:8" x14ac:dyDescent="0.2">
      <c r="G645" s="77"/>
      <c r="H645" s="58"/>
    </row>
    <row r="646" spans="7:8" x14ac:dyDescent="0.2">
      <c r="G646" s="77"/>
      <c r="H646" s="58"/>
    </row>
    <row r="647" spans="7:8" x14ac:dyDescent="0.2">
      <c r="G647" s="77"/>
      <c r="H647" s="58"/>
    </row>
    <row r="648" spans="7:8" x14ac:dyDescent="0.2">
      <c r="G648" s="77"/>
      <c r="H648" s="58"/>
    </row>
    <row r="649" spans="7:8" x14ac:dyDescent="0.2">
      <c r="G649" s="77"/>
      <c r="H649" s="58"/>
    </row>
    <row r="650" spans="7:8" x14ac:dyDescent="0.2">
      <c r="G650" s="77"/>
      <c r="H650" s="58"/>
    </row>
    <row r="651" spans="7:8" x14ac:dyDescent="0.2">
      <c r="G651" s="77"/>
      <c r="H651" s="58"/>
    </row>
    <row r="652" spans="7:8" x14ac:dyDescent="0.2">
      <c r="G652" s="77"/>
      <c r="H652" s="58"/>
    </row>
    <row r="653" spans="7:8" x14ac:dyDescent="0.2">
      <c r="G653" s="77"/>
      <c r="H653" s="58"/>
    </row>
    <row r="654" spans="7:8" x14ac:dyDescent="0.2">
      <c r="G654" s="77"/>
      <c r="H654" s="58"/>
    </row>
    <row r="655" spans="7:8" x14ac:dyDescent="0.2">
      <c r="G655" s="77"/>
      <c r="H655" s="58"/>
    </row>
    <row r="656" spans="7:8" x14ac:dyDescent="0.2">
      <c r="G656" s="77"/>
      <c r="H656" s="58"/>
    </row>
    <row r="657" spans="7:8" x14ac:dyDescent="0.2">
      <c r="G657" s="77"/>
      <c r="H657" s="58"/>
    </row>
    <row r="658" spans="7:8" x14ac:dyDescent="0.2">
      <c r="G658" s="77"/>
      <c r="H658" s="58"/>
    </row>
    <row r="659" spans="7:8" x14ac:dyDescent="0.2">
      <c r="G659" s="77"/>
      <c r="H659" s="58"/>
    </row>
    <row r="660" spans="7:8" x14ac:dyDescent="0.2">
      <c r="G660" s="77"/>
      <c r="H660" s="58"/>
    </row>
    <row r="661" spans="7:8" x14ac:dyDescent="0.2">
      <c r="G661" s="77"/>
      <c r="H661" s="58"/>
    </row>
    <row r="662" spans="7:8" x14ac:dyDescent="0.2">
      <c r="G662" s="77"/>
      <c r="H662" s="58"/>
    </row>
    <row r="663" spans="7:8" x14ac:dyDescent="0.2">
      <c r="G663" s="77"/>
      <c r="H663" s="58"/>
    </row>
    <row r="664" spans="7:8" x14ac:dyDescent="0.2">
      <c r="G664" s="77"/>
      <c r="H664" s="58"/>
    </row>
    <row r="665" spans="7:8" x14ac:dyDescent="0.2">
      <c r="G665" s="77"/>
      <c r="H665" s="58"/>
    </row>
    <row r="666" spans="7:8" x14ac:dyDescent="0.2">
      <c r="G666" s="77"/>
      <c r="H666" s="58"/>
    </row>
    <row r="667" spans="7:8" x14ac:dyDescent="0.2">
      <c r="G667" s="77"/>
      <c r="H667" s="58"/>
    </row>
    <row r="668" spans="7:8" x14ac:dyDescent="0.2">
      <c r="G668" s="77"/>
      <c r="H668" s="58"/>
    </row>
    <row r="669" spans="7:8" x14ac:dyDescent="0.2">
      <c r="G669" s="77"/>
      <c r="H669" s="58"/>
    </row>
    <row r="670" spans="7:8" x14ac:dyDescent="0.2">
      <c r="G670" s="77"/>
      <c r="H670" s="58"/>
    </row>
    <row r="671" spans="7:8" x14ac:dyDescent="0.2">
      <c r="G671" s="77"/>
      <c r="H671" s="58"/>
    </row>
    <row r="672" spans="7:8" x14ac:dyDescent="0.2">
      <c r="G672" s="77"/>
      <c r="H672" s="58"/>
    </row>
    <row r="673" spans="7:8" x14ac:dyDescent="0.2">
      <c r="G673" s="77"/>
      <c r="H673" s="58"/>
    </row>
    <row r="674" spans="7:8" x14ac:dyDescent="0.2">
      <c r="G674" s="77"/>
      <c r="H674" s="58"/>
    </row>
    <row r="675" spans="7:8" x14ac:dyDescent="0.2">
      <c r="G675" s="77"/>
      <c r="H675" s="58"/>
    </row>
    <row r="676" spans="7:8" x14ac:dyDescent="0.2">
      <c r="G676" s="77"/>
      <c r="H676" s="58"/>
    </row>
    <row r="677" spans="7:8" x14ac:dyDescent="0.2">
      <c r="G677" s="77"/>
      <c r="H677" s="58"/>
    </row>
    <row r="678" spans="7:8" x14ac:dyDescent="0.2">
      <c r="G678" s="77"/>
      <c r="H678" s="58"/>
    </row>
    <row r="679" spans="7:8" x14ac:dyDescent="0.2">
      <c r="G679" s="77"/>
      <c r="H679" s="58"/>
    </row>
    <row r="680" spans="7:8" x14ac:dyDescent="0.2">
      <c r="G680" s="77"/>
      <c r="H680" s="58"/>
    </row>
    <row r="681" spans="7:8" x14ac:dyDescent="0.2">
      <c r="G681" s="77"/>
      <c r="H681" s="58"/>
    </row>
    <row r="682" spans="7:8" x14ac:dyDescent="0.2">
      <c r="G682" s="77"/>
      <c r="H682" s="58"/>
    </row>
    <row r="683" spans="7:8" x14ac:dyDescent="0.2">
      <c r="G683" s="77"/>
      <c r="H683" s="58"/>
    </row>
    <row r="684" spans="7:8" x14ac:dyDescent="0.2">
      <c r="G684" s="77"/>
      <c r="H684" s="58"/>
    </row>
    <row r="685" spans="7:8" x14ac:dyDescent="0.2">
      <c r="G685" s="77"/>
      <c r="H685" s="58"/>
    </row>
    <row r="686" spans="7:8" x14ac:dyDescent="0.2">
      <c r="G686" s="77"/>
      <c r="H686" s="58"/>
    </row>
    <row r="687" spans="7:8" x14ac:dyDescent="0.2">
      <c r="G687" s="77"/>
      <c r="H687" s="58"/>
    </row>
    <row r="688" spans="7:8" x14ac:dyDescent="0.2">
      <c r="G688" s="77"/>
      <c r="H688" s="58"/>
    </row>
    <row r="689" spans="7:8" x14ac:dyDescent="0.2">
      <c r="G689" s="77"/>
      <c r="H689" s="58"/>
    </row>
    <row r="690" spans="7:8" x14ac:dyDescent="0.2">
      <c r="G690" s="77"/>
      <c r="H690" s="58"/>
    </row>
    <row r="691" spans="7:8" x14ac:dyDescent="0.2">
      <c r="G691" s="77"/>
      <c r="H691" s="58"/>
    </row>
    <row r="692" spans="7:8" x14ac:dyDescent="0.2">
      <c r="G692" s="77"/>
      <c r="H692" s="58"/>
    </row>
    <row r="693" spans="7:8" x14ac:dyDescent="0.2">
      <c r="G693" s="77"/>
      <c r="H693" s="58"/>
    </row>
    <row r="694" spans="7:8" x14ac:dyDescent="0.2">
      <c r="G694" s="77"/>
      <c r="H694" s="58"/>
    </row>
    <row r="695" spans="7:8" x14ac:dyDescent="0.2">
      <c r="G695" s="77"/>
      <c r="H695" s="58"/>
    </row>
    <row r="696" spans="7:8" x14ac:dyDescent="0.2">
      <c r="G696" s="77"/>
      <c r="H696" s="58"/>
    </row>
    <row r="697" spans="7:8" x14ac:dyDescent="0.2">
      <c r="G697" s="77"/>
      <c r="H697" s="58"/>
    </row>
    <row r="698" spans="7:8" x14ac:dyDescent="0.2">
      <c r="G698" s="77"/>
      <c r="H698" s="58"/>
    </row>
    <row r="699" spans="7:8" x14ac:dyDescent="0.2">
      <c r="G699" s="77"/>
      <c r="H699" s="58"/>
    </row>
    <row r="700" spans="7:8" x14ac:dyDescent="0.2">
      <c r="G700" s="77"/>
      <c r="H700" s="58"/>
    </row>
    <row r="701" spans="7:8" x14ac:dyDescent="0.2">
      <c r="G701" s="77"/>
      <c r="H701" s="58"/>
    </row>
    <row r="702" spans="7:8" x14ac:dyDescent="0.2">
      <c r="G702" s="77"/>
      <c r="H702" s="58"/>
    </row>
    <row r="703" spans="7:8" x14ac:dyDescent="0.2">
      <c r="G703" s="77"/>
      <c r="H703" s="58"/>
    </row>
    <row r="704" spans="7:8" x14ac:dyDescent="0.2">
      <c r="G704" s="77"/>
      <c r="H704" s="58"/>
    </row>
    <row r="705" spans="7:8" x14ac:dyDescent="0.2">
      <c r="G705" s="77"/>
      <c r="H705" s="58"/>
    </row>
    <row r="706" spans="7:8" x14ac:dyDescent="0.2">
      <c r="G706" s="77"/>
      <c r="H706" s="58"/>
    </row>
    <row r="707" spans="7:8" x14ac:dyDescent="0.2">
      <c r="G707" s="77"/>
      <c r="H707" s="58"/>
    </row>
    <row r="708" spans="7:8" x14ac:dyDescent="0.2">
      <c r="G708" s="77"/>
      <c r="H708" s="58"/>
    </row>
    <row r="709" spans="7:8" x14ac:dyDescent="0.2">
      <c r="G709" s="77"/>
      <c r="H709" s="58"/>
    </row>
    <row r="710" spans="7:8" x14ac:dyDescent="0.2">
      <c r="G710" s="77"/>
      <c r="H710" s="58"/>
    </row>
    <row r="711" spans="7:8" x14ac:dyDescent="0.2">
      <c r="G711" s="77"/>
      <c r="H711" s="58"/>
    </row>
    <row r="712" spans="7:8" x14ac:dyDescent="0.2">
      <c r="G712" s="77"/>
      <c r="H712" s="58"/>
    </row>
    <row r="713" spans="7:8" x14ac:dyDescent="0.2">
      <c r="G713" s="77"/>
      <c r="H713" s="58"/>
    </row>
    <row r="714" spans="7:8" x14ac:dyDescent="0.2">
      <c r="G714" s="77"/>
      <c r="H714" s="58"/>
    </row>
    <row r="715" spans="7:8" x14ac:dyDescent="0.2">
      <c r="G715" s="77"/>
      <c r="H715" s="58"/>
    </row>
    <row r="716" spans="7:8" x14ac:dyDescent="0.2">
      <c r="G716" s="77"/>
      <c r="H716" s="58"/>
    </row>
    <row r="717" spans="7:8" x14ac:dyDescent="0.2">
      <c r="G717" s="77"/>
      <c r="H717" s="58"/>
    </row>
    <row r="718" spans="7:8" x14ac:dyDescent="0.2">
      <c r="G718" s="77"/>
      <c r="H718" s="58"/>
    </row>
    <row r="719" spans="7:8" x14ac:dyDescent="0.2">
      <c r="G719" s="77"/>
      <c r="H719" s="58"/>
    </row>
    <row r="720" spans="7:8" x14ac:dyDescent="0.2">
      <c r="G720" s="77"/>
      <c r="H720" s="58"/>
    </row>
    <row r="721" spans="7:8" x14ac:dyDescent="0.2">
      <c r="G721" s="77"/>
      <c r="H721" s="58"/>
    </row>
    <row r="722" spans="7:8" x14ac:dyDescent="0.2">
      <c r="G722" s="77"/>
      <c r="H722" s="58"/>
    </row>
    <row r="723" spans="7:8" x14ac:dyDescent="0.2">
      <c r="G723" s="77"/>
      <c r="H723" s="58"/>
    </row>
    <row r="724" spans="7:8" x14ac:dyDescent="0.2">
      <c r="G724" s="77"/>
      <c r="H724" s="58"/>
    </row>
    <row r="725" spans="7:8" x14ac:dyDescent="0.2">
      <c r="G725" s="77"/>
      <c r="H725" s="58"/>
    </row>
    <row r="726" spans="7:8" x14ac:dyDescent="0.2">
      <c r="G726" s="77"/>
      <c r="H726" s="58"/>
    </row>
    <row r="727" spans="7:8" x14ac:dyDescent="0.2">
      <c r="G727" s="77"/>
      <c r="H727" s="58"/>
    </row>
    <row r="728" spans="7:8" x14ac:dyDescent="0.2">
      <c r="G728" s="77"/>
      <c r="H728" s="58"/>
    </row>
    <row r="729" spans="7:8" x14ac:dyDescent="0.2">
      <c r="G729" s="77"/>
      <c r="H729" s="58"/>
    </row>
    <row r="730" spans="7:8" x14ac:dyDescent="0.2">
      <c r="G730" s="77"/>
      <c r="H730" s="58"/>
    </row>
    <row r="731" spans="7:8" x14ac:dyDescent="0.2">
      <c r="G731" s="77"/>
      <c r="H731" s="58"/>
    </row>
    <row r="732" spans="7:8" x14ac:dyDescent="0.2">
      <c r="G732" s="77"/>
      <c r="H732" s="58"/>
    </row>
    <row r="733" spans="7:8" x14ac:dyDescent="0.2">
      <c r="G733" s="77"/>
      <c r="H733" s="58"/>
    </row>
    <row r="734" spans="7:8" x14ac:dyDescent="0.2">
      <c r="G734" s="77"/>
      <c r="H734" s="58"/>
    </row>
    <row r="735" spans="7:8" x14ac:dyDescent="0.2">
      <c r="G735" s="77"/>
      <c r="H735" s="58"/>
    </row>
    <row r="736" spans="7:8" x14ac:dyDescent="0.2">
      <c r="G736" s="77"/>
      <c r="H736" s="58"/>
    </row>
    <row r="737" spans="7:8" x14ac:dyDescent="0.2">
      <c r="G737" s="77"/>
      <c r="H737" s="58"/>
    </row>
    <row r="738" spans="7:8" x14ac:dyDescent="0.2">
      <c r="G738" s="77"/>
      <c r="H738" s="58"/>
    </row>
    <row r="739" spans="7:8" x14ac:dyDescent="0.2">
      <c r="G739" s="77"/>
      <c r="H739" s="58"/>
    </row>
    <row r="740" spans="7:8" x14ac:dyDescent="0.2">
      <c r="G740" s="77"/>
      <c r="H740" s="58"/>
    </row>
    <row r="741" spans="7:8" x14ac:dyDescent="0.2">
      <c r="G741" s="77"/>
      <c r="H741" s="58"/>
    </row>
    <row r="742" spans="7:8" x14ac:dyDescent="0.2">
      <c r="G742" s="77"/>
      <c r="H742" s="58"/>
    </row>
    <row r="743" spans="7:8" x14ac:dyDescent="0.2">
      <c r="G743" s="77"/>
      <c r="H743" s="58"/>
    </row>
    <row r="744" spans="7:8" x14ac:dyDescent="0.2">
      <c r="G744" s="77"/>
      <c r="H744" s="58"/>
    </row>
    <row r="745" spans="7:8" x14ac:dyDescent="0.2">
      <c r="G745" s="77"/>
      <c r="H745" s="58"/>
    </row>
    <row r="746" spans="7:8" x14ac:dyDescent="0.2">
      <c r="G746" s="77"/>
      <c r="H746" s="58"/>
    </row>
    <row r="747" spans="7:8" x14ac:dyDescent="0.2">
      <c r="G747" s="77"/>
      <c r="H747" s="58"/>
    </row>
    <row r="748" spans="7:8" x14ac:dyDescent="0.2">
      <c r="G748" s="77"/>
      <c r="H748" s="58"/>
    </row>
    <row r="749" spans="7:8" x14ac:dyDescent="0.2">
      <c r="G749" s="77"/>
      <c r="H749" s="58"/>
    </row>
    <row r="750" spans="7:8" x14ac:dyDescent="0.2">
      <c r="G750" s="77"/>
      <c r="H750" s="58"/>
    </row>
    <row r="751" spans="7:8" x14ac:dyDescent="0.2">
      <c r="G751" s="77"/>
      <c r="H751" s="58"/>
    </row>
    <row r="752" spans="7:8" x14ac:dyDescent="0.2">
      <c r="G752" s="77"/>
      <c r="H752" s="58"/>
    </row>
    <row r="753" spans="7:8" x14ac:dyDescent="0.2">
      <c r="G753" s="77"/>
      <c r="H753" s="58"/>
    </row>
    <row r="754" spans="7:8" x14ac:dyDescent="0.2">
      <c r="G754" s="77"/>
      <c r="H754" s="58"/>
    </row>
    <row r="755" spans="7:8" x14ac:dyDescent="0.2">
      <c r="G755" s="77"/>
      <c r="H755" s="58"/>
    </row>
    <row r="756" spans="7:8" x14ac:dyDescent="0.2">
      <c r="G756" s="77"/>
      <c r="H756" s="58"/>
    </row>
    <row r="757" spans="7:8" x14ac:dyDescent="0.2">
      <c r="G757" s="77"/>
      <c r="H757" s="58"/>
    </row>
    <row r="758" spans="7:8" x14ac:dyDescent="0.2">
      <c r="G758" s="77"/>
      <c r="H758" s="58"/>
    </row>
    <row r="759" spans="7:8" x14ac:dyDescent="0.2">
      <c r="G759" s="77"/>
      <c r="H759" s="58"/>
    </row>
    <row r="760" spans="7:8" x14ac:dyDescent="0.2">
      <c r="G760" s="77"/>
      <c r="H760" s="58"/>
    </row>
    <row r="761" spans="7:8" x14ac:dyDescent="0.2">
      <c r="G761" s="77"/>
      <c r="H761" s="58"/>
    </row>
    <row r="762" spans="7:8" x14ac:dyDescent="0.2">
      <c r="G762" s="77"/>
      <c r="H762" s="58"/>
    </row>
    <row r="763" spans="7:8" x14ac:dyDescent="0.2">
      <c r="G763" s="77"/>
      <c r="H763" s="58"/>
    </row>
    <row r="764" spans="7:8" x14ac:dyDescent="0.2">
      <c r="G764" s="77"/>
      <c r="H764" s="58"/>
    </row>
    <row r="765" spans="7:8" x14ac:dyDescent="0.2">
      <c r="G765" s="77"/>
      <c r="H765" s="58"/>
    </row>
    <row r="766" spans="7:8" x14ac:dyDescent="0.2">
      <c r="G766" s="77"/>
      <c r="H766" s="58"/>
    </row>
    <row r="767" spans="7:8" x14ac:dyDescent="0.2">
      <c r="G767" s="77"/>
      <c r="H767" s="58"/>
    </row>
    <row r="768" spans="7:8" x14ac:dyDescent="0.2">
      <c r="G768" s="77"/>
      <c r="H768" s="58"/>
    </row>
    <row r="769" spans="7:8" x14ac:dyDescent="0.2">
      <c r="G769" s="77"/>
      <c r="H769" s="58"/>
    </row>
    <row r="770" spans="7:8" x14ac:dyDescent="0.2">
      <c r="G770" s="77"/>
      <c r="H770" s="58"/>
    </row>
    <row r="771" spans="7:8" x14ac:dyDescent="0.2">
      <c r="G771" s="77"/>
      <c r="H771" s="58"/>
    </row>
    <row r="772" spans="7:8" x14ac:dyDescent="0.2">
      <c r="G772" s="77"/>
      <c r="H772" s="58"/>
    </row>
    <row r="773" spans="7:8" x14ac:dyDescent="0.2">
      <c r="G773" s="77"/>
      <c r="H773" s="58"/>
    </row>
    <row r="774" spans="7:8" x14ac:dyDescent="0.2">
      <c r="G774" s="77"/>
      <c r="H774" s="58"/>
    </row>
    <row r="775" spans="7:8" x14ac:dyDescent="0.2">
      <c r="G775" s="77"/>
      <c r="H775" s="58"/>
    </row>
    <row r="776" spans="7:8" x14ac:dyDescent="0.2">
      <c r="G776" s="77"/>
      <c r="H776" s="58"/>
    </row>
    <row r="777" spans="7:8" x14ac:dyDescent="0.2">
      <c r="G777" s="77"/>
      <c r="H777" s="58"/>
    </row>
    <row r="778" spans="7:8" x14ac:dyDescent="0.2">
      <c r="G778" s="77"/>
      <c r="H778" s="58"/>
    </row>
    <row r="779" spans="7:8" x14ac:dyDescent="0.2">
      <c r="G779" s="77"/>
      <c r="H779" s="58"/>
    </row>
    <row r="780" spans="7:8" x14ac:dyDescent="0.2">
      <c r="G780" s="77"/>
      <c r="H780" s="58"/>
    </row>
    <row r="781" spans="7:8" x14ac:dyDescent="0.2">
      <c r="G781" s="77"/>
      <c r="H781" s="58"/>
    </row>
    <row r="782" spans="7:8" x14ac:dyDescent="0.2">
      <c r="G782" s="77"/>
      <c r="H782" s="58"/>
    </row>
    <row r="783" spans="7:8" x14ac:dyDescent="0.2">
      <c r="G783" s="77"/>
      <c r="H783" s="58"/>
    </row>
    <row r="784" spans="7:8" x14ac:dyDescent="0.2">
      <c r="G784" s="77"/>
      <c r="H784" s="58"/>
    </row>
    <row r="785" spans="7:8" x14ac:dyDescent="0.2">
      <c r="G785" s="77"/>
      <c r="H785" s="58"/>
    </row>
    <row r="786" spans="7:8" x14ac:dyDescent="0.2">
      <c r="G786" s="77"/>
      <c r="H786" s="58"/>
    </row>
    <row r="787" spans="7:8" x14ac:dyDescent="0.2">
      <c r="G787" s="77"/>
      <c r="H787" s="58"/>
    </row>
    <row r="788" spans="7:8" x14ac:dyDescent="0.2">
      <c r="G788" s="77"/>
      <c r="H788" s="58"/>
    </row>
    <row r="789" spans="7:8" x14ac:dyDescent="0.2">
      <c r="G789" s="77"/>
      <c r="H789" s="58"/>
    </row>
    <row r="790" spans="7:8" x14ac:dyDescent="0.2">
      <c r="G790" s="77"/>
      <c r="H790" s="58"/>
    </row>
    <row r="791" spans="7:8" x14ac:dyDescent="0.2">
      <c r="G791" s="77"/>
      <c r="H791" s="58"/>
    </row>
    <row r="792" spans="7:8" x14ac:dyDescent="0.2">
      <c r="G792" s="77"/>
      <c r="H792" s="58"/>
    </row>
    <row r="793" spans="7:8" x14ac:dyDescent="0.2">
      <c r="G793" s="77"/>
      <c r="H793" s="58"/>
    </row>
    <row r="794" spans="7:8" x14ac:dyDescent="0.2">
      <c r="G794" s="77"/>
      <c r="H794" s="58"/>
    </row>
    <row r="795" spans="7:8" x14ac:dyDescent="0.2">
      <c r="G795" s="77"/>
      <c r="H795" s="58"/>
    </row>
    <row r="796" spans="7:8" x14ac:dyDescent="0.2">
      <c r="G796" s="77"/>
      <c r="H796" s="58"/>
    </row>
    <row r="797" spans="7:8" x14ac:dyDescent="0.2">
      <c r="G797" s="77"/>
      <c r="H797" s="58"/>
    </row>
    <row r="798" spans="7:8" x14ac:dyDescent="0.2">
      <c r="G798" s="77"/>
      <c r="H798" s="58"/>
    </row>
    <row r="799" spans="7:8" x14ac:dyDescent="0.2">
      <c r="G799" s="77"/>
      <c r="H799" s="58"/>
    </row>
    <row r="800" spans="7:8" x14ac:dyDescent="0.2">
      <c r="G800" s="77"/>
      <c r="H800" s="58"/>
    </row>
    <row r="801" spans="7:8" x14ac:dyDescent="0.2">
      <c r="G801" s="77"/>
      <c r="H801" s="58"/>
    </row>
    <row r="802" spans="7:8" x14ac:dyDescent="0.2">
      <c r="G802" s="77"/>
      <c r="H802" s="58"/>
    </row>
    <row r="803" spans="7:8" x14ac:dyDescent="0.2">
      <c r="G803" s="77"/>
      <c r="H803" s="58"/>
    </row>
    <row r="804" spans="7:8" x14ac:dyDescent="0.2">
      <c r="G804" s="77"/>
      <c r="H804" s="58"/>
    </row>
    <row r="805" spans="7:8" x14ac:dyDescent="0.2">
      <c r="G805" s="77"/>
      <c r="H805" s="58"/>
    </row>
    <row r="806" spans="7:8" x14ac:dyDescent="0.2">
      <c r="G806" s="77"/>
      <c r="H806" s="58"/>
    </row>
    <row r="807" spans="7:8" x14ac:dyDescent="0.2">
      <c r="G807" s="77"/>
      <c r="H807" s="58"/>
    </row>
    <row r="808" spans="7:8" x14ac:dyDescent="0.2">
      <c r="G808" s="77"/>
      <c r="H808" s="58"/>
    </row>
    <row r="809" spans="7:8" x14ac:dyDescent="0.2">
      <c r="G809" s="77"/>
      <c r="H809" s="58"/>
    </row>
    <row r="810" spans="7:8" x14ac:dyDescent="0.2">
      <c r="G810" s="77"/>
      <c r="H810" s="58"/>
    </row>
    <row r="811" spans="7:8" x14ac:dyDescent="0.2">
      <c r="G811" s="77"/>
      <c r="H811" s="58"/>
    </row>
    <row r="812" spans="7:8" x14ac:dyDescent="0.2">
      <c r="G812" s="77"/>
      <c r="H812" s="58"/>
    </row>
    <row r="813" spans="7:8" x14ac:dyDescent="0.2">
      <c r="G813" s="77"/>
      <c r="H813" s="58"/>
    </row>
    <row r="814" spans="7:8" x14ac:dyDescent="0.2">
      <c r="G814" s="77"/>
      <c r="H814" s="58"/>
    </row>
    <row r="815" spans="7:8" x14ac:dyDescent="0.2">
      <c r="G815" s="77"/>
      <c r="H815" s="58"/>
    </row>
    <row r="816" spans="7:8" x14ac:dyDescent="0.2">
      <c r="G816" s="77"/>
      <c r="H816" s="58"/>
    </row>
    <row r="817" spans="7:8" x14ac:dyDescent="0.2">
      <c r="G817" s="77"/>
      <c r="H817" s="58"/>
    </row>
    <row r="818" spans="7:8" x14ac:dyDescent="0.2">
      <c r="G818" s="77"/>
      <c r="H818" s="58"/>
    </row>
    <row r="819" spans="7:8" x14ac:dyDescent="0.2">
      <c r="G819" s="77"/>
      <c r="H819" s="58"/>
    </row>
    <row r="820" spans="7:8" x14ac:dyDescent="0.2">
      <c r="G820" s="77"/>
      <c r="H820" s="58"/>
    </row>
    <row r="821" spans="7:8" x14ac:dyDescent="0.2">
      <c r="G821" s="77"/>
      <c r="H821" s="58"/>
    </row>
    <row r="822" spans="7:8" x14ac:dyDescent="0.2">
      <c r="G822" s="77"/>
      <c r="H822" s="58"/>
    </row>
    <row r="823" spans="7:8" x14ac:dyDescent="0.2">
      <c r="G823" s="77"/>
      <c r="H823" s="58"/>
    </row>
    <row r="824" spans="7:8" x14ac:dyDescent="0.2">
      <c r="G824" s="77"/>
      <c r="H824" s="58"/>
    </row>
    <row r="825" spans="7:8" x14ac:dyDescent="0.2">
      <c r="G825" s="77"/>
      <c r="H825" s="58"/>
    </row>
    <row r="826" spans="7:8" x14ac:dyDescent="0.2">
      <c r="G826" s="77"/>
      <c r="H826" s="58"/>
    </row>
    <row r="827" spans="7:8" x14ac:dyDescent="0.2">
      <c r="G827" s="77"/>
      <c r="H827" s="58"/>
    </row>
    <row r="828" spans="7:8" x14ac:dyDescent="0.2">
      <c r="G828" s="77"/>
      <c r="H828" s="58"/>
    </row>
    <row r="829" spans="7:8" x14ac:dyDescent="0.2">
      <c r="G829" s="77"/>
      <c r="H829" s="58"/>
    </row>
    <row r="830" spans="7:8" x14ac:dyDescent="0.2">
      <c r="G830" s="77"/>
      <c r="H830" s="58"/>
    </row>
    <row r="831" spans="7:8" x14ac:dyDescent="0.2">
      <c r="G831" s="77"/>
      <c r="H831" s="58"/>
    </row>
    <row r="832" spans="7:8" x14ac:dyDescent="0.2">
      <c r="G832" s="77"/>
      <c r="H832" s="58"/>
    </row>
    <row r="833" spans="7:8" x14ac:dyDescent="0.2">
      <c r="G833" s="77"/>
      <c r="H833" s="58"/>
    </row>
    <row r="834" spans="7:8" x14ac:dyDescent="0.2">
      <c r="G834" s="77"/>
      <c r="H834" s="58"/>
    </row>
    <row r="835" spans="7:8" x14ac:dyDescent="0.2">
      <c r="G835" s="77"/>
      <c r="H835" s="58"/>
    </row>
    <row r="836" spans="7:8" x14ac:dyDescent="0.2">
      <c r="G836" s="77"/>
      <c r="H836" s="58"/>
    </row>
    <row r="837" spans="7:8" x14ac:dyDescent="0.2">
      <c r="G837" s="77"/>
      <c r="H837" s="58"/>
    </row>
    <row r="838" spans="7:8" x14ac:dyDescent="0.2">
      <c r="G838" s="77"/>
      <c r="H838" s="58"/>
    </row>
    <row r="839" spans="7:8" x14ac:dyDescent="0.2">
      <c r="G839" s="77"/>
      <c r="H839" s="58"/>
    </row>
    <row r="840" spans="7:8" x14ac:dyDescent="0.2">
      <c r="G840" s="77"/>
      <c r="H840" s="58"/>
    </row>
    <row r="841" spans="7:8" x14ac:dyDescent="0.2">
      <c r="G841" s="77"/>
      <c r="H841" s="58"/>
    </row>
    <row r="842" spans="7:8" x14ac:dyDescent="0.2">
      <c r="G842" s="77"/>
      <c r="H842" s="58"/>
    </row>
    <row r="843" spans="7:8" x14ac:dyDescent="0.2">
      <c r="G843" s="77"/>
      <c r="H843" s="58"/>
    </row>
    <row r="844" spans="7:8" x14ac:dyDescent="0.2">
      <c r="G844" s="77"/>
      <c r="H844" s="58"/>
    </row>
    <row r="845" spans="7:8" x14ac:dyDescent="0.2">
      <c r="G845" s="77"/>
      <c r="H845" s="58"/>
    </row>
    <row r="846" spans="7:8" x14ac:dyDescent="0.2">
      <c r="G846" s="77"/>
      <c r="H846" s="58"/>
    </row>
    <row r="847" spans="7:8" x14ac:dyDescent="0.2">
      <c r="G847" s="77"/>
      <c r="H847" s="58"/>
    </row>
    <row r="848" spans="7:8" x14ac:dyDescent="0.2">
      <c r="G848" s="77"/>
      <c r="H848" s="58"/>
    </row>
    <row r="849" spans="7:8" x14ac:dyDescent="0.2">
      <c r="G849" s="77"/>
      <c r="H849" s="58"/>
    </row>
    <row r="850" spans="7:8" x14ac:dyDescent="0.2">
      <c r="G850" s="77"/>
      <c r="H850" s="58"/>
    </row>
    <row r="851" spans="7:8" x14ac:dyDescent="0.2">
      <c r="G851" s="77"/>
      <c r="H851" s="58"/>
    </row>
    <row r="852" spans="7:8" x14ac:dyDescent="0.2">
      <c r="G852" s="77"/>
      <c r="H852" s="58"/>
    </row>
    <row r="853" spans="7:8" x14ac:dyDescent="0.2">
      <c r="G853" s="77"/>
      <c r="H853" s="58"/>
    </row>
    <row r="854" spans="7:8" x14ac:dyDescent="0.2">
      <c r="G854" s="77"/>
      <c r="H854" s="58"/>
    </row>
    <row r="855" spans="7:8" x14ac:dyDescent="0.2">
      <c r="G855" s="77"/>
      <c r="H855" s="58"/>
    </row>
    <row r="856" spans="7:8" x14ac:dyDescent="0.2">
      <c r="G856" s="77"/>
      <c r="H856" s="58"/>
    </row>
    <row r="857" spans="7:8" x14ac:dyDescent="0.2">
      <c r="G857" s="77"/>
      <c r="H857" s="58"/>
    </row>
    <row r="858" spans="7:8" x14ac:dyDescent="0.2">
      <c r="G858" s="77"/>
      <c r="H858" s="58"/>
    </row>
    <row r="859" spans="7:8" x14ac:dyDescent="0.2">
      <c r="G859" s="77"/>
      <c r="H859" s="58"/>
    </row>
    <row r="860" spans="7:8" x14ac:dyDescent="0.2">
      <c r="G860" s="77"/>
      <c r="H860" s="58"/>
    </row>
    <row r="861" spans="7:8" x14ac:dyDescent="0.2">
      <c r="G861" s="77"/>
      <c r="H861" s="58"/>
    </row>
    <row r="862" spans="7:8" x14ac:dyDescent="0.2">
      <c r="G862" s="77"/>
      <c r="H862" s="58"/>
    </row>
    <row r="863" spans="7:8" x14ac:dyDescent="0.2">
      <c r="G863" s="77"/>
      <c r="H863" s="58"/>
    </row>
    <row r="864" spans="7:8" x14ac:dyDescent="0.2">
      <c r="G864" s="77"/>
      <c r="H864" s="58"/>
    </row>
    <row r="865" spans="7:8" x14ac:dyDescent="0.2">
      <c r="G865" s="77"/>
      <c r="H865" s="58"/>
    </row>
    <row r="866" spans="7:8" x14ac:dyDescent="0.2">
      <c r="G866" s="77"/>
      <c r="H866" s="58"/>
    </row>
    <row r="867" spans="7:8" x14ac:dyDescent="0.2">
      <c r="G867" s="77"/>
      <c r="H867" s="58"/>
    </row>
    <row r="868" spans="7:8" x14ac:dyDescent="0.2">
      <c r="G868" s="77"/>
      <c r="H868" s="58"/>
    </row>
    <row r="869" spans="7:8" x14ac:dyDescent="0.2">
      <c r="G869" s="77"/>
      <c r="H869" s="58"/>
    </row>
    <row r="870" spans="7:8" x14ac:dyDescent="0.2">
      <c r="G870" s="77"/>
      <c r="H870" s="58"/>
    </row>
    <row r="871" spans="7:8" x14ac:dyDescent="0.2">
      <c r="G871" s="77"/>
      <c r="H871" s="58"/>
    </row>
    <row r="872" spans="7:8" x14ac:dyDescent="0.2">
      <c r="G872" s="77"/>
      <c r="H872" s="58"/>
    </row>
    <row r="873" spans="7:8" x14ac:dyDescent="0.2">
      <c r="G873" s="77"/>
      <c r="H873" s="58"/>
    </row>
    <row r="874" spans="7:8" x14ac:dyDescent="0.2">
      <c r="G874" s="77"/>
      <c r="H874" s="58"/>
    </row>
    <row r="875" spans="7:8" x14ac:dyDescent="0.2">
      <c r="G875" s="77"/>
      <c r="H875" s="58"/>
    </row>
    <row r="876" spans="7:8" x14ac:dyDescent="0.2">
      <c r="G876" s="77"/>
      <c r="H876" s="58"/>
    </row>
    <row r="877" spans="7:8" x14ac:dyDescent="0.2">
      <c r="G877" s="77"/>
      <c r="H877" s="58"/>
    </row>
    <row r="878" spans="7:8" x14ac:dyDescent="0.2">
      <c r="G878" s="77"/>
      <c r="H878" s="58"/>
    </row>
    <row r="879" spans="7:8" x14ac:dyDescent="0.2">
      <c r="G879" s="77"/>
      <c r="H879" s="58"/>
    </row>
    <row r="880" spans="7:8" x14ac:dyDescent="0.2">
      <c r="G880" s="77"/>
      <c r="H880" s="58"/>
    </row>
    <row r="881" spans="7:8" x14ac:dyDescent="0.2">
      <c r="G881" s="77"/>
      <c r="H881" s="58"/>
    </row>
    <row r="882" spans="7:8" x14ac:dyDescent="0.2">
      <c r="G882" s="77"/>
      <c r="H882" s="58"/>
    </row>
    <row r="883" spans="7:8" x14ac:dyDescent="0.2">
      <c r="G883" s="77"/>
      <c r="H883" s="58"/>
    </row>
    <row r="884" spans="7:8" x14ac:dyDescent="0.2">
      <c r="G884" s="77"/>
      <c r="H884" s="58"/>
    </row>
    <row r="885" spans="7:8" x14ac:dyDescent="0.2">
      <c r="G885" s="77"/>
      <c r="H885" s="58"/>
    </row>
    <row r="886" spans="7:8" x14ac:dyDescent="0.2">
      <c r="G886" s="77"/>
      <c r="H886" s="58"/>
    </row>
  </sheetData>
  <mergeCells count="8">
    <mergeCell ref="A201:B20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view="pageBreakPreview" zoomScale="160" zoomScaleNormal="100" zoomScaleSheetLayoutView="160" workbookViewId="0">
      <selection activeCell="B3" sqref="B3:B4"/>
    </sheetView>
  </sheetViews>
  <sheetFormatPr defaultRowHeight="11.25" x14ac:dyDescent="0.2"/>
  <cols>
    <col min="1" max="1" width="9.33203125" style="58"/>
    <col min="2" max="2" width="26.6640625" style="58" customWidth="1"/>
    <col min="3" max="3" width="14.1640625" style="58" customWidth="1"/>
    <col min="4" max="4" width="10.6640625" style="58" customWidth="1"/>
    <col min="5" max="5" width="14" style="58" customWidth="1"/>
    <col min="6" max="6" width="9.33203125" style="58"/>
    <col min="7" max="7" width="16" style="58" customWidth="1"/>
    <col min="8" max="16384" width="9.33203125" style="58"/>
  </cols>
  <sheetData>
    <row r="1" spans="1:9" ht="43.5" customHeight="1" x14ac:dyDescent="0.2">
      <c r="A1" s="52"/>
      <c r="B1" s="52"/>
      <c r="C1" s="52"/>
      <c r="D1" s="52"/>
      <c r="F1" s="192" t="s">
        <v>248</v>
      </c>
      <c r="G1" s="192"/>
      <c r="H1" s="192"/>
      <c r="I1" s="52"/>
    </row>
    <row r="2" spans="1:9" ht="46.5" customHeight="1" x14ac:dyDescent="0.25">
      <c r="A2" s="194" t="s">
        <v>255</v>
      </c>
      <c r="B2" s="194"/>
      <c r="C2" s="194"/>
      <c r="D2" s="194"/>
      <c r="E2" s="194"/>
      <c r="F2" s="194"/>
      <c r="G2" s="194"/>
      <c r="H2" s="194"/>
      <c r="I2" s="53"/>
    </row>
    <row r="3" spans="1:9" s="107" customFormat="1" ht="29.25" customHeight="1" x14ac:dyDescent="0.2">
      <c r="A3" s="204" t="s">
        <v>237</v>
      </c>
      <c r="B3" s="206" t="s">
        <v>1</v>
      </c>
      <c r="C3" s="207" t="s">
        <v>243</v>
      </c>
      <c r="D3" s="208"/>
      <c r="E3" s="209" t="s">
        <v>239</v>
      </c>
      <c r="F3" s="210"/>
      <c r="G3" s="211" t="s">
        <v>240</v>
      </c>
      <c r="H3" s="212"/>
      <c r="I3" s="106"/>
    </row>
    <row r="4" spans="1:9" s="107" customFormat="1" ht="12" x14ac:dyDescent="0.2">
      <c r="A4" s="205"/>
      <c r="B4" s="206"/>
      <c r="C4" s="102" t="s">
        <v>241</v>
      </c>
      <c r="D4" s="108" t="s">
        <v>242</v>
      </c>
      <c r="E4" s="102" t="s">
        <v>241</v>
      </c>
      <c r="F4" s="108" t="s">
        <v>242</v>
      </c>
      <c r="G4" s="102" t="s">
        <v>241</v>
      </c>
      <c r="H4" s="108" t="s">
        <v>242</v>
      </c>
      <c r="I4" s="106"/>
    </row>
    <row r="5" spans="1:9" x14ac:dyDescent="0.2">
      <c r="A5" s="111" t="s">
        <v>93</v>
      </c>
      <c r="B5" s="111" t="s">
        <v>11</v>
      </c>
      <c r="C5" s="71">
        <v>19564983</v>
      </c>
      <c r="D5" s="72">
        <v>213</v>
      </c>
      <c r="E5" s="71">
        <v>-4118738.06</v>
      </c>
      <c r="F5" s="112">
        <v>-36</v>
      </c>
      <c r="G5" s="71">
        <v>15446244.939999999</v>
      </c>
      <c r="H5" s="72">
        <v>177</v>
      </c>
    </row>
    <row r="6" spans="1:9" x14ac:dyDescent="0.2">
      <c r="A6" s="111">
        <v>560043</v>
      </c>
      <c r="B6" s="111" t="s">
        <v>137</v>
      </c>
      <c r="C6" s="71"/>
      <c r="D6" s="72"/>
      <c r="E6" s="71">
        <v>8231302.6799999997</v>
      </c>
      <c r="F6" s="112">
        <v>72</v>
      </c>
      <c r="G6" s="71">
        <v>8231302.6799999997</v>
      </c>
      <c r="H6" s="72">
        <v>72</v>
      </c>
    </row>
    <row r="7" spans="1:9" ht="22.5" x14ac:dyDescent="0.2">
      <c r="A7" s="111" t="s">
        <v>95</v>
      </c>
      <c r="B7" s="111" t="s">
        <v>14</v>
      </c>
      <c r="C7" s="71">
        <v>4989834</v>
      </c>
      <c r="D7" s="72">
        <v>53</v>
      </c>
      <c r="E7" s="71">
        <v>-141453.6</v>
      </c>
      <c r="F7" s="112">
        <v>0</v>
      </c>
      <c r="G7" s="71">
        <v>4848380.4000000004</v>
      </c>
      <c r="H7" s="72">
        <v>53</v>
      </c>
    </row>
    <row r="8" spans="1:9" x14ac:dyDescent="0.2">
      <c r="A8" s="111" t="s">
        <v>96</v>
      </c>
      <c r="B8" s="111" t="s">
        <v>15</v>
      </c>
      <c r="C8" s="71">
        <v>19995100</v>
      </c>
      <c r="D8" s="72">
        <v>213</v>
      </c>
      <c r="E8" s="71">
        <v>-4273163.9400000004</v>
      </c>
      <c r="F8" s="112">
        <v>-36</v>
      </c>
      <c r="G8" s="71">
        <v>15721936.060000001</v>
      </c>
      <c r="H8" s="72">
        <v>177</v>
      </c>
    </row>
    <row r="9" spans="1:9" ht="22.5" x14ac:dyDescent="0.2">
      <c r="A9" s="111" t="s">
        <v>135</v>
      </c>
      <c r="B9" s="111" t="s">
        <v>136</v>
      </c>
      <c r="C9" s="71">
        <v>238558038</v>
      </c>
      <c r="D9" s="112">
        <v>2613</v>
      </c>
      <c r="E9" s="71">
        <v>302052.92</v>
      </c>
      <c r="F9" s="112">
        <v>0</v>
      </c>
      <c r="G9" s="71">
        <v>238860090.91999999</v>
      </c>
      <c r="H9" s="72">
        <v>2613</v>
      </c>
    </row>
    <row r="10" spans="1:9" x14ac:dyDescent="0.2">
      <c r="A10" s="213" t="s">
        <v>132</v>
      </c>
      <c r="B10" s="213"/>
      <c r="C10" s="71">
        <v>283107955</v>
      </c>
      <c r="D10" s="112">
        <v>3092</v>
      </c>
      <c r="E10" s="71">
        <v>0</v>
      </c>
      <c r="F10" s="112">
        <v>0</v>
      </c>
      <c r="G10" s="71">
        <v>283107955</v>
      </c>
      <c r="H10" s="112">
        <v>3092</v>
      </c>
    </row>
  </sheetData>
  <mergeCells count="8">
    <mergeCell ref="A10:B1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="150" zoomScaleNormal="100" zoomScaleSheetLayoutView="150" workbookViewId="0">
      <selection activeCell="B3" sqref="B3:B4"/>
    </sheetView>
  </sheetViews>
  <sheetFormatPr defaultRowHeight="11.25" x14ac:dyDescent="0.2"/>
  <cols>
    <col min="1" max="1" width="9.33203125" style="58"/>
    <col min="2" max="2" width="19.33203125" style="58" customWidth="1"/>
    <col min="3" max="3" width="14.5" style="58" customWidth="1"/>
    <col min="4" max="4" width="11.5" style="58" customWidth="1"/>
    <col min="5" max="5" width="14.83203125" style="58" customWidth="1"/>
    <col min="6" max="6" width="9.33203125" style="58"/>
    <col min="7" max="7" width="13.6640625" style="58" customWidth="1"/>
    <col min="8" max="16384" width="9.33203125" style="58"/>
  </cols>
  <sheetData>
    <row r="1" spans="1:9" ht="43.5" customHeight="1" x14ac:dyDescent="0.2">
      <c r="A1" s="52"/>
      <c r="B1" s="52"/>
      <c r="C1" s="52"/>
      <c r="D1" s="52"/>
      <c r="F1" s="192" t="s">
        <v>249</v>
      </c>
      <c r="G1" s="192"/>
      <c r="H1" s="192"/>
      <c r="I1" s="52"/>
    </row>
    <row r="2" spans="1:9" ht="46.5" customHeight="1" x14ac:dyDescent="0.25">
      <c r="A2" s="215" t="s">
        <v>250</v>
      </c>
      <c r="B2" s="215"/>
      <c r="C2" s="215"/>
      <c r="D2" s="215"/>
      <c r="E2" s="215"/>
      <c r="F2" s="215"/>
      <c r="G2" s="215"/>
      <c r="H2" s="215"/>
      <c r="I2" s="53"/>
    </row>
    <row r="3" spans="1:9" s="107" customFormat="1" ht="29.25" customHeight="1" x14ac:dyDescent="0.2">
      <c r="A3" s="204" t="s">
        <v>237</v>
      </c>
      <c r="B3" s="206" t="s">
        <v>1</v>
      </c>
      <c r="C3" s="207" t="s">
        <v>243</v>
      </c>
      <c r="D3" s="208"/>
      <c r="E3" s="209" t="s">
        <v>239</v>
      </c>
      <c r="F3" s="210"/>
      <c r="G3" s="211" t="s">
        <v>240</v>
      </c>
      <c r="H3" s="212"/>
      <c r="I3" s="106"/>
    </row>
    <row r="4" spans="1:9" s="107" customFormat="1" ht="12" x14ac:dyDescent="0.2">
      <c r="A4" s="205"/>
      <c r="B4" s="206"/>
      <c r="C4" s="102" t="s">
        <v>241</v>
      </c>
      <c r="D4" s="108" t="s">
        <v>242</v>
      </c>
      <c r="E4" s="102" t="s">
        <v>241</v>
      </c>
      <c r="F4" s="108" t="s">
        <v>242</v>
      </c>
      <c r="G4" s="102" t="s">
        <v>241</v>
      </c>
      <c r="H4" s="108" t="s">
        <v>242</v>
      </c>
      <c r="I4" s="106"/>
    </row>
    <row r="5" spans="1:9" ht="22.5" x14ac:dyDescent="0.2">
      <c r="A5" s="109" t="s">
        <v>90</v>
      </c>
      <c r="B5" s="109" t="s">
        <v>6</v>
      </c>
      <c r="C5" s="69">
        <v>21014500</v>
      </c>
      <c r="D5" s="70">
        <v>11145</v>
      </c>
      <c r="E5" s="69">
        <v>-3667402.65</v>
      </c>
      <c r="F5" s="70">
        <v>-1945</v>
      </c>
      <c r="G5" s="69">
        <v>17347097.350000001</v>
      </c>
      <c r="H5" s="70">
        <v>9200</v>
      </c>
      <c r="I5" s="79"/>
    </row>
    <row r="6" spans="1:9" x14ac:dyDescent="0.2">
      <c r="A6" s="109" t="s">
        <v>133</v>
      </c>
      <c r="B6" s="109" t="s">
        <v>134</v>
      </c>
      <c r="C6" s="110"/>
      <c r="D6" s="110"/>
      <c r="E6" s="69">
        <v>3667402.65</v>
      </c>
      <c r="F6" s="70">
        <v>1945</v>
      </c>
      <c r="G6" s="69">
        <v>3667402.65</v>
      </c>
      <c r="H6" s="70">
        <v>1945</v>
      </c>
      <c r="I6" s="79"/>
    </row>
    <row r="7" spans="1:9" x14ac:dyDescent="0.2">
      <c r="A7" s="214" t="s">
        <v>132</v>
      </c>
      <c r="B7" s="214"/>
      <c r="C7" s="69">
        <v>21014500</v>
      </c>
      <c r="D7" s="70">
        <v>11145</v>
      </c>
      <c r="E7" s="69">
        <v>0</v>
      </c>
      <c r="F7" s="70">
        <v>0</v>
      </c>
      <c r="G7" s="69">
        <v>21014500</v>
      </c>
      <c r="H7" s="70">
        <v>11145</v>
      </c>
      <c r="I7" s="79"/>
    </row>
    <row r="8" spans="1:9" x14ac:dyDescent="0.2">
      <c r="A8" s="79"/>
      <c r="B8" s="79"/>
      <c r="C8" s="79"/>
      <c r="D8" s="79"/>
      <c r="E8" s="79"/>
      <c r="F8" s="79"/>
      <c r="G8" s="79"/>
      <c r="H8" s="79"/>
      <c r="I8" s="79"/>
    </row>
  </sheetData>
  <mergeCells count="8">
    <mergeCell ref="A7:B7"/>
    <mergeCell ref="F1:H1"/>
    <mergeCell ref="A3:A4"/>
    <mergeCell ref="B3:B4"/>
    <mergeCell ref="C3:D3"/>
    <mergeCell ref="E3:F3"/>
    <mergeCell ref="G3:H3"/>
    <mergeCell ref="A2:H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="130" zoomScaleNormal="100" zoomScaleSheetLayoutView="130" workbookViewId="0">
      <selection activeCell="B3" sqref="B3:B4"/>
    </sheetView>
  </sheetViews>
  <sheetFormatPr defaultRowHeight="11.25" x14ac:dyDescent="0.2"/>
  <cols>
    <col min="1" max="1" width="9.33203125" style="79"/>
    <col min="2" max="2" width="23.33203125" style="79" customWidth="1"/>
    <col min="3" max="3" width="16.33203125" style="79" customWidth="1"/>
    <col min="4" max="4" width="9.33203125" style="79"/>
    <col min="5" max="5" width="13" style="79" customWidth="1"/>
    <col min="6" max="6" width="9.33203125" style="79"/>
    <col min="7" max="7" width="17.83203125" style="79" customWidth="1"/>
    <col min="8" max="8" width="9.33203125" style="79"/>
    <col min="9" max="16384" width="9.33203125" style="58"/>
  </cols>
  <sheetData>
    <row r="1" spans="1:9" ht="43.5" customHeight="1" x14ac:dyDescent="0.2">
      <c r="A1" s="96"/>
      <c r="B1" s="96"/>
      <c r="C1" s="96"/>
      <c r="D1" s="96"/>
      <c r="F1" s="217" t="s">
        <v>252</v>
      </c>
      <c r="G1" s="217"/>
      <c r="H1" s="217"/>
      <c r="I1" s="52"/>
    </row>
    <row r="2" spans="1:9" ht="46.5" customHeight="1" x14ac:dyDescent="0.25">
      <c r="A2" s="215" t="s">
        <v>251</v>
      </c>
      <c r="B2" s="215"/>
      <c r="C2" s="215"/>
      <c r="D2" s="215"/>
      <c r="E2" s="215"/>
      <c r="F2" s="215"/>
      <c r="G2" s="215"/>
      <c r="H2" s="215"/>
      <c r="I2" s="53"/>
    </row>
    <row r="3" spans="1:9" s="107" customFormat="1" ht="29.25" customHeight="1" x14ac:dyDescent="0.2">
      <c r="A3" s="218" t="s">
        <v>237</v>
      </c>
      <c r="B3" s="206" t="s">
        <v>1</v>
      </c>
      <c r="C3" s="220" t="s">
        <v>243</v>
      </c>
      <c r="D3" s="221"/>
      <c r="E3" s="209" t="s">
        <v>239</v>
      </c>
      <c r="F3" s="210"/>
      <c r="G3" s="209" t="s">
        <v>240</v>
      </c>
      <c r="H3" s="210"/>
      <c r="I3" s="106"/>
    </row>
    <row r="4" spans="1:9" s="107" customFormat="1" ht="12" x14ac:dyDescent="0.2">
      <c r="A4" s="219"/>
      <c r="B4" s="206"/>
      <c r="C4" s="102" t="s">
        <v>241</v>
      </c>
      <c r="D4" s="103" t="s">
        <v>242</v>
      </c>
      <c r="E4" s="102" t="s">
        <v>241</v>
      </c>
      <c r="F4" s="103" t="s">
        <v>242</v>
      </c>
      <c r="G4" s="102" t="s">
        <v>241</v>
      </c>
      <c r="H4" s="103" t="s">
        <v>242</v>
      </c>
      <c r="I4" s="106"/>
    </row>
    <row r="5" spans="1:9" x14ac:dyDescent="0.2">
      <c r="A5" s="104" t="s">
        <v>133</v>
      </c>
      <c r="B5" s="104" t="s">
        <v>134</v>
      </c>
      <c r="C5" s="67">
        <v>45060939</v>
      </c>
      <c r="D5" s="68">
        <v>505</v>
      </c>
      <c r="E5" s="67">
        <v>-30212967.09</v>
      </c>
      <c r="F5" s="105">
        <v>-341</v>
      </c>
      <c r="G5" s="67">
        <v>14847971.91</v>
      </c>
      <c r="H5" s="68">
        <v>164</v>
      </c>
    </row>
    <row r="6" spans="1:9" ht="22.5" x14ac:dyDescent="0.2">
      <c r="A6" s="104" t="s">
        <v>93</v>
      </c>
      <c r="B6" s="104" t="s">
        <v>11</v>
      </c>
      <c r="C6" s="67">
        <v>51095538</v>
      </c>
      <c r="D6" s="68">
        <v>565</v>
      </c>
      <c r="E6" s="67">
        <v>-11095401.050000001</v>
      </c>
      <c r="F6" s="105">
        <v>-123</v>
      </c>
      <c r="G6" s="67">
        <v>40000136.950000003</v>
      </c>
      <c r="H6" s="68">
        <v>442</v>
      </c>
    </row>
    <row r="7" spans="1:9" x14ac:dyDescent="0.2">
      <c r="A7" s="104" t="s">
        <v>94</v>
      </c>
      <c r="B7" s="104" t="s">
        <v>13</v>
      </c>
      <c r="C7" s="67">
        <v>27500358</v>
      </c>
      <c r="D7" s="68">
        <v>300</v>
      </c>
      <c r="E7" s="67">
        <v>-7283555.3200000003</v>
      </c>
      <c r="F7" s="105">
        <v>-79</v>
      </c>
      <c r="G7" s="67">
        <v>20216802.68</v>
      </c>
      <c r="H7" s="68">
        <v>221</v>
      </c>
    </row>
    <row r="8" spans="1:9" ht="22.5" x14ac:dyDescent="0.2">
      <c r="A8" s="104" t="s">
        <v>95</v>
      </c>
      <c r="B8" s="104" t="s">
        <v>14</v>
      </c>
      <c r="C8" s="67">
        <v>19449488</v>
      </c>
      <c r="D8" s="68">
        <v>205</v>
      </c>
      <c r="E8" s="67">
        <v>-10741825.84</v>
      </c>
      <c r="F8" s="105">
        <v>-111</v>
      </c>
      <c r="G8" s="67">
        <v>8707662.1600000001</v>
      </c>
      <c r="H8" s="68">
        <v>94</v>
      </c>
    </row>
    <row r="9" spans="1:9" x14ac:dyDescent="0.2">
      <c r="A9" s="104" t="s">
        <v>96</v>
      </c>
      <c r="B9" s="104" t="s">
        <v>15</v>
      </c>
      <c r="C9" s="67">
        <v>19281021</v>
      </c>
      <c r="D9" s="68">
        <v>209</v>
      </c>
      <c r="E9" s="67">
        <v>6381863.3799999999</v>
      </c>
      <c r="F9" s="105">
        <v>72</v>
      </c>
      <c r="G9" s="67">
        <v>25662884.379999999</v>
      </c>
      <c r="H9" s="68">
        <v>281</v>
      </c>
    </row>
    <row r="10" spans="1:9" ht="22.5" x14ac:dyDescent="0.2">
      <c r="A10" s="104" t="s">
        <v>135</v>
      </c>
      <c r="B10" s="104" t="s">
        <v>136</v>
      </c>
      <c r="C10" s="67">
        <v>301966754</v>
      </c>
      <c r="D10" s="105">
        <v>2936</v>
      </c>
      <c r="E10" s="67">
        <v>52951885.920000002</v>
      </c>
      <c r="F10" s="105">
        <v>582</v>
      </c>
      <c r="G10" s="67">
        <v>354918639.92000002</v>
      </c>
      <c r="H10" s="68">
        <v>3518</v>
      </c>
    </row>
    <row r="11" spans="1:9" x14ac:dyDescent="0.2">
      <c r="A11" s="216" t="s">
        <v>132</v>
      </c>
      <c r="B11" s="216"/>
      <c r="C11" s="67">
        <v>464354098</v>
      </c>
      <c r="D11" s="105">
        <v>4720</v>
      </c>
      <c r="E11" s="67">
        <v>0</v>
      </c>
      <c r="F11" s="105">
        <v>0</v>
      </c>
      <c r="G11" s="67">
        <v>464354098</v>
      </c>
      <c r="H11" s="105">
        <v>4720</v>
      </c>
    </row>
  </sheetData>
  <mergeCells count="8">
    <mergeCell ref="A11:B11"/>
    <mergeCell ref="F1:H1"/>
    <mergeCell ref="A3:A4"/>
    <mergeCell ref="B3:B4"/>
    <mergeCell ref="C3:D3"/>
    <mergeCell ref="E3:F3"/>
    <mergeCell ref="G3:H3"/>
    <mergeCell ref="A2:H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view="pageBreakPreview" topLeftCell="A31" zoomScale="120" zoomScaleNormal="100" zoomScaleSheetLayoutView="120" workbookViewId="0">
      <selection activeCell="B3" sqref="B3:B4"/>
    </sheetView>
  </sheetViews>
  <sheetFormatPr defaultRowHeight="11.25" x14ac:dyDescent="0.2"/>
  <cols>
    <col min="1" max="1" width="9.33203125" style="79"/>
    <col min="2" max="2" width="31.5" style="79" customWidth="1"/>
    <col min="3" max="3" width="15.33203125" style="79" customWidth="1"/>
    <col min="4" max="4" width="11.33203125" style="79" customWidth="1"/>
    <col min="5" max="5" width="16.5" style="79" customWidth="1"/>
    <col min="6" max="6" width="9.33203125" style="79"/>
    <col min="7" max="7" width="15.83203125" style="79" customWidth="1"/>
    <col min="8" max="8" width="11" style="79" customWidth="1"/>
    <col min="9" max="16384" width="9.33203125" style="58"/>
  </cols>
  <sheetData>
    <row r="1" spans="1:9" ht="43.5" customHeight="1" x14ac:dyDescent="0.2">
      <c r="A1" s="96"/>
      <c r="B1" s="96"/>
      <c r="C1" s="96"/>
      <c r="D1" s="96"/>
      <c r="F1" s="217" t="s">
        <v>254</v>
      </c>
      <c r="G1" s="217"/>
      <c r="H1" s="217"/>
      <c r="I1" s="52"/>
    </row>
    <row r="2" spans="1:9" ht="46.5" customHeight="1" x14ac:dyDescent="0.25">
      <c r="A2" s="215" t="s">
        <v>253</v>
      </c>
      <c r="B2" s="215"/>
      <c r="C2" s="215"/>
      <c r="D2" s="215"/>
      <c r="E2" s="215"/>
      <c r="F2" s="215"/>
      <c r="G2" s="215"/>
      <c r="H2" s="215"/>
      <c r="I2" s="53"/>
    </row>
    <row r="3" spans="1:9" ht="29.25" customHeight="1" x14ac:dyDescent="0.25">
      <c r="A3" s="223" t="s">
        <v>237</v>
      </c>
      <c r="B3" s="224" t="s">
        <v>1</v>
      </c>
      <c r="C3" s="225" t="s">
        <v>243</v>
      </c>
      <c r="D3" s="225"/>
      <c r="E3" s="226" t="s">
        <v>239</v>
      </c>
      <c r="F3" s="226"/>
      <c r="G3" s="226" t="s">
        <v>240</v>
      </c>
      <c r="H3" s="226"/>
      <c r="I3" s="54"/>
    </row>
    <row r="4" spans="1:9" ht="15" x14ac:dyDescent="0.25">
      <c r="A4" s="223"/>
      <c r="B4" s="224"/>
      <c r="C4" s="102" t="s">
        <v>241</v>
      </c>
      <c r="D4" s="103" t="s">
        <v>242</v>
      </c>
      <c r="E4" s="102" t="s">
        <v>241</v>
      </c>
      <c r="F4" s="103" t="s">
        <v>242</v>
      </c>
      <c r="G4" s="102" t="s">
        <v>241</v>
      </c>
      <c r="H4" s="103" t="s">
        <v>242</v>
      </c>
      <c r="I4" s="54"/>
    </row>
    <row r="5" spans="1:9" x14ac:dyDescent="0.2">
      <c r="A5" s="100" t="s">
        <v>87</v>
      </c>
      <c r="B5" s="100" t="s">
        <v>3</v>
      </c>
      <c r="C5" s="65">
        <v>19821556</v>
      </c>
      <c r="D5" s="66">
        <v>5706</v>
      </c>
      <c r="E5" s="65">
        <v>-191105.69</v>
      </c>
      <c r="F5" s="66">
        <v>-46</v>
      </c>
      <c r="G5" s="65">
        <v>19630450.309999999</v>
      </c>
      <c r="H5" s="66">
        <v>5660</v>
      </c>
    </row>
    <row r="6" spans="1:9" x14ac:dyDescent="0.2">
      <c r="A6" s="100" t="s">
        <v>89</v>
      </c>
      <c r="B6" s="100" t="s">
        <v>4</v>
      </c>
      <c r="C6" s="65">
        <v>2366906</v>
      </c>
      <c r="D6" s="101">
        <v>681</v>
      </c>
      <c r="E6" s="65">
        <v>-22820.07</v>
      </c>
      <c r="F6" s="66">
        <v>-5</v>
      </c>
      <c r="G6" s="65">
        <v>2344085.9300000002</v>
      </c>
      <c r="H6" s="66">
        <v>676</v>
      </c>
    </row>
    <row r="7" spans="1:9" x14ac:dyDescent="0.2">
      <c r="A7" s="100" t="s">
        <v>90</v>
      </c>
      <c r="B7" s="100" t="s">
        <v>6</v>
      </c>
      <c r="C7" s="65">
        <v>40601146</v>
      </c>
      <c r="D7" s="66">
        <v>11689</v>
      </c>
      <c r="E7" s="65">
        <v>-391448.1</v>
      </c>
      <c r="F7" s="66">
        <v>-94</v>
      </c>
      <c r="G7" s="65">
        <v>40209697.899999999</v>
      </c>
      <c r="H7" s="66">
        <v>11595</v>
      </c>
    </row>
    <row r="8" spans="1:9" ht="22.5" x14ac:dyDescent="0.2">
      <c r="A8" s="100" t="s">
        <v>91</v>
      </c>
      <c r="B8" s="100" t="s">
        <v>7</v>
      </c>
      <c r="C8" s="65">
        <v>35641913</v>
      </c>
      <c r="D8" s="66">
        <v>10260</v>
      </c>
      <c r="E8" s="65">
        <v>-343634.6</v>
      </c>
      <c r="F8" s="66">
        <v>-83</v>
      </c>
      <c r="G8" s="65">
        <v>35298278.399999999</v>
      </c>
      <c r="H8" s="66">
        <v>10177</v>
      </c>
    </row>
    <row r="9" spans="1:9" x14ac:dyDescent="0.2">
      <c r="A9" s="100" t="s">
        <v>92</v>
      </c>
      <c r="B9" s="100" t="s">
        <v>9</v>
      </c>
      <c r="C9" s="65">
        <v>27024737</v>
      </c>
      <c r="D9" s="66">
        <v>7779</v>
      </c>
      <c r="E9" s="65">
        <v>-260553.77</v>
      </c>
      <c r="F9" s="66">
        <v>-62</v>
      </c>
      <c r="G9" s="65">
        <v>26764183.23</v>
      </c>
      <c r="H9" s="66">
        <v>7717</v>
      </c>
    </row>
    <row r="10" spans="1:9" x14ac:dyDescent="0.2">
      <c r="A10" s="100" t="s">
        <v>93</v>
      </c>
      <c r="B10" s="100" t="s">
        <v>11</v>
      </c>
      <c r="C10" s="65">
        <v>13771089</v>
      </c>
      <c r="D10" s="66">
        <v>3964</v>
      </c>
      <c r="E10" s="65">
        <v>-132771.29</v>
      </c>
      <c r="F10" s="66">
        <v>-32</v>
      </c>
      <c r="G10" s="65">
        <v>13638317.710000001</v>
      </c>
      <c r="H10" s="66">
        <v>3932</v>
      </c>
    </row>
    <row r="11" spans="1:9" x14ac:dyDescent="0.2">
      <c r="A11" s="100" t="s">
        <v>94</v>
      </c>
      <c r="B11" s="100" t="s">
        <v>13</v>
      </c>
      <c r="C11" s="65">
        <v>3857749</v>
      </c>
      <c r="D11" s="66">
        <v>1110</v>
      </c>
      <c r="E11" s="65">
        <v>-37193.74</v>
      </c>
      <c r="F11" s="66">
        <v>-9</v>
      </c>
      <c r="G11" s="65">
        <v>3820555.26</v>
      </c>
      <c r="H11" s="66">
        <v>1101</v>
      </c>
    </row>
    <row r="12" spans="1:9" ht="22.5" x14ac:dyDescent="0.2">
      <c r="A12" s="100" t="s">
        <v>95</v>
      </c>
      <c r="B12" s="100" t="s">
        <v>14</v>
      </c>
      <c r="C12" s="65">
        <v>16568341</v>
      </c>
      <c r="D12" s="66">
        <v>4769</v>
      </c>
      <c r="E12" s="65">
        <v>-159740.45000000001</v>
      </c>
      <c r="F12" s="66">
        <v>-38</v>
      </c>
      <c r="G12" s="65">
        <v>16408600.550000001</v>
      </c>
      <c r="H12" s="66">
        <v>4731</v>
      </c>
    </row>
    <row r="13" spans="1:9" x14ac:dyDescent="0.2">
      <c r="A13" s="100" t="s">
        <v>96</v>
      </c>
      <c r="B13" s="100" t="s">
        <v>15</v>
      </c>
      <c r="C13" s="65">
        <v>8074120</v>
      </c>
      <c r="D13" s="66">
        <v>2324</v>
      </c>
      <c r="E13" s="65">
        <v>-77845.06</v>
      </c>
      <c r="F13" s="66">
        <v>-19</v>
      </c>
      <c r="G13" s="65">
        <v>7996274.9400000004</v>
      </c>
      <c r="H13" s="66">
        <v>2305</v>
      </c>
    </row>
    <row r="14" spans="1:9" x14ac:dyDescent="0.2">
      <c r="A14" s="100" t="s">
        <v>97</v>
      </c>
      <c r="B14" s="100" t="s">
        <v>16</v>
      </c>
      <c r="C14" s="65">
        <v>7602788</v>
      </c>
      <c r="D14" s="66">
        <v>2189</v>
      </c>
      <c r="E14" s="65">
        <v>-73300.81</v>
      </c>
      <c r="F14" s="66">
        <v>-17</v>
      </c>
      <c r="G14" s="65">
        <v>7529487.1900000004</v>
      </c>
      <c r="H14" s="66">
        <v>2172</v>
      </c>
    </row>
    <row r="15" spans="1:9" x14ac:dyDescent="0.2">
      <c r="A15" s="100" t="s">
        <v>98</v>
      </c>
      <c r="B15" s="100" t="s">
        <v>17</v>
      </c>
      <c r="C15" s="65">
        <v>2392522</v>
      </c>
      <c r="D15" s="101">
        <v>689</v>
      </c>
      <c r="E15" s="65">
        <v>-23067.040000000001</v>
      </c>
      <c r="F15" s="66">
        <v>-5</v>
      </c>
      <c r="G15" s="65">
        <v>2369454.96</v>
      </c>
      <c r="H15" s="66">
        <v>684</v>
      </c>
    </row>
    <row r="16" spans="1:9" x14ac:dyDescent="0.2">
      <c r="A16" s="100" t="s">
        <v>99</v>
      </c>
      <c r="B16" s="100" t="s">
        <v>18</v>
      </c>
      <c r="C16" s="65">
        <v>2049269</v>
      </c>
      <c r="D16" s="101">
        <v>590</v>
      </c>
      <c r="E16" s="65">
        <v>-19757.63</v>
      </c>
      <c r="F16" s="66">
        <v>-5</v>
      </c>
      <c r="G16" s="65">
        <v>2029511.37</v>
      </c>
      <c r="H16" s="66">
        <v>585</v>
      </c>
    </row>
    <row r="17" spans="1:8" x14ac:dyDescent="0.2">
      <c r="A17" s="100" t="s">
        <v>100</v>
      </c>
      <c r="B17" s="100" t="s">
        <v>19</v>
      </c>
      <c r="C17" s="65">
        <v>2167102</v>
      </c>
      <c r="D17" s="101">
        <v>624</v>
      </c>
      <c r="E17" s="65">
        <v>-20893.689999999999</v>
      </c>
      <c r="F17" s="66">
        <v>-5</v>
      </c>
      <c r="G17" s="65">
        <v>2146208.31</v>
      </c>
      <c r="H17" s="66">
        <v>619</v>
      </c>
    </row>
    <row r="18" spans="1:8" x14ac:dyDescent="0.2">
      <c r="A18" s="100" t="s">
        <v>101</v>
      </c>
      <c r="B18" s="100" t="s">
        <v>20</v>
      </c>
      <c r="C18" s="65">
        <v>2233703</v>
      </c>
      <c r="D18" s="101">
        <v>643</v>
      </c>
      <c r="E18" s="65">
        <v>-21535.81</v>
      </c>
      <c r="F18" s="66">
        <v>-5</v>
      </c>
      <c r="G18" s="65">
        <v>2212167.19</v>
      </c>
      <c r="H18" s="66">
        <v>638</v>
      </c>
    </row>
    <row r="19" spans="1:8" ht="22.5" x14ac:dyDescent="0.2">
      <c r="A19" s="100" t="s">
        <v>102</v>
      </c>
      <c r="B19" s="100" t="s">
        <v>21</v>
      </c>
      <c r="C19" s="65">
        <v>5246129</v>
      </c>
      <c r="D19" s="66">
        <v>1510</v>
      </c>
      <c r="E19" s="65">
        <v>-50579.54</v>
      </c>
      <c r="F19" s="66">
        <v>-12</v>
      </c>
      <c r="G19" s="65">
        <v>5195549.46</v>
      </c>
      <c r="H19" s="66">
        <v>1498</v>
      </c>
    </row>
    <row r="20" spans="1:8" x14ac:dyDescent="0.2">
      <c r="A20" s="100" t="s">
        <v>103</v>
      </c>
      <c r="B20" s="100" t="s">
        <v>22</v>
      </c>
      <c r="C20" s="65">
        <v>6019728</v>
      </c>
      <c r="D20" s="66">
        <v>1733</v>
      </c>
      <c r="E20" s="65">
        <v>-58038.04</v>
      </c>
      <c r="F20" s="66">
        <v>-14</v>
      </c>
      <c r="G20" s="65">
        <v>5961689.96</v>
      </c>
      <c r="H20" s="66">
        <v>1719</v>
      </c>
    </row>
    <row r="21" spans="1:8" x14ac:dyDescent="0.2">
      <c r="A21" s="100" t="s">
        <v>104</v>
      </c>
      <c r="B21" s="100" t="s">
        <v>23</v>
      </c>
      <c r="C21" s="65">
        <v>2243950</v>
      </c>
      <c r="D21" s="101">
        <v>646</v>
      </c>
      <c r="E21" s="65">
        <v>-21634.61</v>
      </c>
      <c r="F21" s="66">
        <v>-5</v>
      </c>
      <c r="G21" s="65">
        <v>2222315.39</v>
      </c>
      <c r="H21" s="66">
        <v>641</v>
      </c>
    </row>
    <row r="22" spans="1:8" x14ac:dyDescent="0.2">
      <c r="A22" s="100" t="s">
        <v>105</v>
      </c>
      <c r="B22" s="100" t="s">
        <v>24</v>
      </c>
      <c r="C22" s="65">
        <v>3417156</v>
      </c>
      <c r="D22" s="101">
        <v>984</v>
      </c>
      <c r="E22" s="65">
        <v>-32945.85</v>
      </c>
      <c r="F22" s="66">
        <v>-8</v>
      </c>
      <c r="G22" s="65">
        <v>3384210.15</v>
      </c>
      <c r="H22" s="66">
        <v>976</v>
      </c>
    </row>
    <row r="23" spans="1:8" x14ac:dyDescent="0.2">
      <c r="A23" s="100" t="s">
        <v>106</v>
      </c>
      <c r="B23" s="100" t="s">
        <v>25</v>
      </c>
      <c r="C23" s="65">
        <v>1813603</v>
      </c>
      <c r="D23" s="101">
        <v>522</v>
      </c>
      <c r="E23" s="65">
        <v>-17485.5</v>
      </c>
      <c r="F23" s="66">
        <v>-4</v>
      </c>
      <c r="G23" s="65">
        <v>1796117.5</v>
      </c>
      <c r="H23" s="66">
        <v>518</v>
      </c>
    </row>
    <row r="24" spans="1:8" x14ac:dyDescent="0.2">
      <c r="A24" s="100" t="s">
        <v>107</v>
      </c>
      <c r="B24" s="100" t="s">
        <v>26</v>
      </c>
      <c r="C24" s="65">
        <v>5799432</v>
      </c>
      <c r="D24" s="66">
        <v>1669</v>
      </c>
      <c r="E24" s="65">
        <v>-55914.1</v>
      </c>
      <c r="F24" s="66">
        <v>-13</v>
      </c>
      <c r="G24" s="65">
        <v>5743517.9000000004</v>
      </c>
      <c r="H24" s="66">
        <v>1656</v>
      </c>
    </row>
    <row r="25" spans="1:8" x14ac:dyDescent="0.2">
      <c r="A25" s="100" t="s">
        <v>108</v>
      </c>
      <c r="B25" s="100" t="s">
        <v>27</v>
      </c>
      <c r="C25" s="65">
        <v>2746021</v>
      </c>
      <c r="D25" s="101">
        <v>790</v>
      </c>
      <c r="E25" s="65">
        <v>-26475.23</v>
      </c>
      <c r="F25" s="66">
        <v>-6</v>
      </c>
      <c r="G25" s="65">
        <v>2719545.77</v>
      </c>
      <c r="H25" s="66">
        <v>784</v>
      </c>
    </row>
    <row r="26" spans="1:8" x14ac:dyDescent="0.2">
      <c r="A26" s="100" t="s">
        <v>109</v>
      </c>
      <c r="B26" s="100" t="s">
        <v>28</v>
      </c>
      <c r="C26" s="65">
        <v>3683561</v>
      </c>
      <c r="D26" s="66">
        <v>1060</v>
      </c>
      <c r="E26" s="65">
        <v>-35514.339999999997</v>
      </c>
      <c r="F26" s="66">
        <v>-8</v>
      </c>
      <c r="G26" s="65">
        <v>3648046.66</v>
      </c>
      <c r="H26" s="66">
        <v>1052</v>
      </c>
    </row>
    <row r="27" spans="1:8" x14ac:dyDescent="0.2">
      <c r="A27" s="100" t="s">
        <v>110</v>
      </c>
      <c r="B27" s="100" t="s">
        <v>29</v>
      </c>
      <c r="C27" s="65">
        <v>4600609</v>
      </c>
      <c r="D27" s="66">
        <v>1324</v>
      </c>
      <c r="E27" s="65">
        <v>-44355.88</v>
      </c>
      <c r="F27" s="66">
        <v>-11</v>
      </c>
      <c r="G27" s="65">
        <v>4556253.12</v>
      </c>
      <c r="H27" s="66">
        <v>1313</v>
      </c>
    </row>
    <row r="28" spans="1:8" x14ac:dyDescent="0.2">
      <c r="A28" s="100" t="s">
        <v>111</v>
      </c>
      <c r="B28" s="100" t="s">
        <v>30</v>
      </c>
      <c r="C28" s="65">
        <v>3222476</v>
      </c>
      <c r="D28" s="101">
        <v>928</v>
      </c>
      <c r="E28" s="65">
        <v>-31068.880000000001</v>
      </c>
      <c r="F28" s="66">
        <v>-7</v>
      </c>
      <c r="G28" s="65">
        <v>3191407.12</v>
      </c>
      <c r="H28" s="66">
        <v>921</v>
      </c>
    </row>
    <row r="29" spans="1:8" x14ac:dyDescent="0.2">
      <c r="A29" s="100" t="s">
        <v>112</v>
      </c>
      <c r="B29" s="100" t="s">
        <v>31</v>
      </c>
      <c r="C29" s="65">
        <v>15446366</v>
      </c>
      <c r="D29" s="66">
        <v>4446</v>
      </c>
      <c r="E29" s="65">
        <v>-148923.15</v>
      </c>
      <c r="F29" s="66">
        <v>-35</v>
      </c>
      <c r="G29" s="65">
        <v>15297442.85</v>
      </c>
      <c r="H29" s="66">
        <v>4411</v>
      </c>
    </row>
    <row r="30" spans="1:8" x14ac:dyDescent="0.2">
      <c r="A30" s="100" t="s">
        <v>113</v>
      </c>
      <c r="B30" s="100" t="s">
        <v>32</v>
      </c>
      <c r="C30" s="65">
        <v>2986810</v>
      </c>
      <c r="D30" s="101">
        <v>860</v>
      </c>
      <c r="E30" s="65">
        <v>-28796.75</v>
      </c>
      <c r="F30" s="66">
        <v>-7</v>
      </c>
      <c r="G30" s="65">
        <v>2958013.25</v>
      </c>
      <c r="H30" s="66">
        <v>853</v>
      </c>
    </row>
    <row r="31" spans="1:8" x14ac:dyDescent="0.2">
      <c r="A31" s="100" t="s">
        <v>114</v>
      </c>
      <c r="B31" s="100" t="s">
        <v>33</v>
      </c>
      <c r="C31" s="65">
        <v>3898735</v>
      </c>
      <c r="D31" s="66">
        <v>1122</v>
      </c>
      <c r="E31" s="65">
        <v>-37588.9</v>
      </c>
      <c r="F31" s="66">
        <v>-9</v>
      </c>
      <c r="G31" s="65">
        <v>3861146.1</v>
      </c>
      <c r="H31" s="66">
        <v>1113</v>
      </c>
    </row>
    <row r="32" spans="1:8" x14ac:dyDescent="0.2">
      <c r="A32" s="100" t="s">
        <v>115</v>
      </c>
      <c r="B32" s="100" t="s">
        <v>34</v>
      </c>
      <c r="C32" s="65">
        <v>3760409</v>
      </c>
      <c r="D32" s="66">
        <v>1082</v>
      </c>
      <c r="E32" s="65">
        <v>-36255.26</v>
      </c>
      <c r="F32" s="66">
        <v>-9</v>
      </c>
      <c r="G32" s="65">
        <v>3724153.74</v>
      </c>
      <c r="H32" s="66">
        <v>1073</v>
      </c>
    </row>
    <row r="33" spans="1:8" x14ac:dyDescent="0.2">
      <c r="A33" s="100" t="s">
        <v>116</v>
      </c>
      <c r="B33" s="100" t="s">
        <v>35</v>
      </c>
      <c r="C33" s="65">
        <v>6281010</v>
      </c>
      <c r="D33" s="66">
        <v>1808</v>
      </c>
      <c r="E33" s="65">
        <v>-60557.14</v>
      </c>
      <c r="F33" s="66">
        <v>-14</v>
      </c>
      <c r="G33" s="65">
        <v>6220452.8600000003</v>
      </c>
      <c r="H33" s="66">
        <v>1794</v>
      </c>
    </row>
    <row r="34" spans="1:8" x14ac:dyDescent="0.2">
      <c r="A34" s="100" t="s">
        <v>117</v>
      </c>
      <c r="B34" s="100" t="s">
        <v>36</v>
      </c>
      <c r="C34" s="65">
        <v>1485720</v>
      </c>
      <c r="D34" s="101">
        <v>428</v>
      </c>
      <c r="E34" s="65">
        <v>-14324.28</v>
      </c>
      <c r="F34" s="66">
        <v>-3</v>
      </c>
      <c r="G34" s="65">
        <v>1471395.72</v>
      </c>
      <c r="H34" s="66">
        <v>425</v>
      </c>
    </row>
    <row r="35" spans="1:8" x14ac:dyDescent="0.2">
      <c r="A35" s="100" t="s">
        <v>118</v>
      </c>
      <c r="B35" s="100" t="s">
        <v>37</v>
      </c>
      <c r="C35" s="65">
        <v>8775995</v>
      </c>
      <c r="D35" s="66">
        <v>2526</v>
      </c>
      <c r="E35" s="65">
        <v>-84612.06</v>
      </c>
      <c r="F35" s="66">
        <v>-20</v>
      </c>
      <c r="G35" s="65">
        <v>8691382.9399999995</v>
      </c>
      <c r="H35" s="66">
        <v>2506</v>
      </c>
    </row>
    <row r="36" spans="1:8" x14ac:dyDescent="0.2">
      <c r="A36" s="100" t="s">
        <v>119</v>
      </c>
      <c r="B36" s="100" t="s">
        <v>38</v>
      </c>
      <c r="C36" s="65">
        <v>8442989</v>
      </c>
      <c r="D36" s="66">
        <v>2430</v>
      </c>
      <c r="E36" s="65">
        <v>-81401.440000000002</v>
      </c>
      <c r="F36" s="66">
        <v>-19</v>
      </c>
      <c r="G36" s="65">
        <v>8361587.5599999996</v>
      </c>
      <c r="H36" s="66">
        <v>2411</v>
      </c>
    </row>
    <row r="37" spans="1:8" x14ac:dyDescent="0.2">
      <c r="A37" s="100" t="s">
        <v>120</v>
      </c>
      <c r="B37" s="100" t="s">
        <v>39</v>
      </c>
      <c r="C37" s="65">
        <v>3022672</v>
      </c>
      <c r="D37" s="101">
        <v>870</v>
      </c>
      <c r="E37" s="65">
        <v>-29142.51</v>
      </c>
      <c r="F37" s="66">
        <v>-7</v>
      </c>
      <c r="G37" s="65">
        <v>2993529.49</v>
      </c>
      <c r="H37" s="66">
        <v>863</v>
      </c>
    </row>
    <row r="38" spans="1:8" x14ac:dyDescent="0.2">
      <c r="A38" s="100" t="s">
        <v>121</v>
      </c>
      <c r="B38" s="100" t="s">
        <v>40</v>
      </c>
      <c r="C38" s="65">
        <v>3309570</v>
      </c>
      <c r="D38" s="101">
        <v>953</v>
      </c>
      <c r="E38" s="65">
        <v>-31908.58</v>
      </c>
      <c r="F38" s="66">
        <v>-8</v>
      </c>
      <c r="G38" s="65">
        <v>3277661.42</v>
      </c>
      <c r="H38" s="66">
        <v>945</v>
      </c>
    </row>
    <row r="39" spans="1:8" x14ac:dyDescent="0.2">
      <c r="A39" s="100" t="s">
        <v>122</v>
      </c>
      <c r="B39" s="100" t="s">
        <v>41</v>
      </c>
      <c r="C39" s="65">
        <v>2889469</v>
      </c>
      <c r="D39" s="101">
        <v>832</v>
      </c>
      <c r="E39" s="65">
        <v>-27858.26</v>
      </c>
      <c r="F39" s="66">
        <v>-7</v>
      </c>
      <c r="G39" s="65">
        <v>2861610.74</v>
      </c>
      <c r="H39" s="66">
        <v>825</v>
      </c>
    </row>
    <row r="40" spans="1:8" x14ac:dyDescent="0.2">
      <c r="A40" s="100" t="s">
        <v>123</v>
      </c>
      <c r="B40" s="100" t="s">
        <v>42</v>
      </c>
      <c r="C40" s="65">
        <v>2766513</v>
      </c>
      <c r="D40" s="101">
        <v>796</v>
      </c>
      <c r="E40" s="65">
        <v>-26672.799999999999</v>
      </c>
      <c r="F40" s="66">
        <v>-6</v>
      </c>
      <c r="G40" s="65">
        <v>2739840.2</v>
      </c>
      <c r="H40" s="66">
        <v>790</v>
      </c>
    </row>
    <row r="41" spans="1:8" ht="22.5" x14ac:dyDescent="0.2">
      <c r="A41" s="100" t="s">
        <v>124</v>
      </c>
      <c r="B41" s="100" t="s">
        <v>44</v>
      </c>
      <c r="C41" s="65">
        <v>4042183</v>
      </c>
      <c r="D41" s="66">
        <v>1164</v>
      </c>
      <c r="E41" s="65">
        <v>-38971.919999999998</v>
      </c>
      <c r="F41" s="66">
        <v>-9</v>
      </c>
      <c r="G41" s="65">
        <v>4003211.08</v>
      </c>
      <c r="H41" s="66">
        <v>1155</v>
      </c>
    </row>
    <row r="42" spans="1:8" x14ac:dyDescent="0.2">
      <c r="A42" s="100" t="s">
        <v>125</v>
      </c>
      <c r="B42" s="100" t="s">
        <v>45</v>
      </c>
      <c r="C42" s="65">
        <v>3867995</v>
      </c>
      <c r="D42" s="66">
        <v>1113</v>
      </c>
      <c r="E42" s="65">
        <v>-37292.519999999997</v>
      </c>
      <c r="F42" s="66">
        <v>-9</v>
      </c>
      <c r="G42" s="65">
        <v>3830702.48</v>
      </c>
      <c r="H42" s="66">
        <v>1104</v>
      </c>
    </row>
    <row r="43" spans="1:8" x14ac:dyDescent="0.2">
      <c r="A43" s="100" t="s">
        <v>126</v>
      </c>
      <c r="B43" s="100" t="s">
        <v>46</v>
      </c>
      <c r="C43" s="65">
        <v>1152714</v>
      </c>
      <c r="D43" s="101">
        <v>332</v>
      </c>
      <c r="E43" s="65">
        <v>-11113.67</v>
      </c>
      <c r="F43" s="66">
        <v>-3</v>
      </c>
      <c r="G43" s="65">
        <v>1141600.33</v>
      </c>
      <c r="H43" s="66">
        <v>329</v>
      </c>
    </row>
    <row r="44" spans="1:8" ht="22.5" x14ac:dyDescent="0.2">
      <c r="A44" s="100" t="s">
        <v>127</v>
      </c>
      <c r="B44" s="100" t="s">
        <v>47</v>
      </c>
      <c r="C44" s="65">
        <v>783845</v>
      </c>
      <c r="D44" s="101">
        <v>226</v>
      </c>
      <c r="E44" s="65">
        <v>-7557.29</v>
      </c>
      <c r="F44" s="66">
        <v>-2</v>
      </c>
      <c r="G44" s="65">
        <v>776287.71</v>
      </c>
      <c r="H44" s="66">
        <v>224</v>
      </c>
    </row>
    <row r="45" spans="1:8" x14ac:dyDescent="0.2">
      <c r="A45" s="100" t="s">
        <v>128</v>
      </c>
      <c r="B45" s="100" t="s">
        <v>48</v>
      </c>
      <c r="C45" s="65">
        <v>399607</v>
      </c>
      <c r="D45" s="101">
        <v>115</v>
      </c>
      <c r="E45" s="65">
        <v>-3852.73</v>
      </c>
      <c r="F45" s="66">
        <v>-1</v>
      </c>
      <c r="G45" s="65">
        <v>395754.27</v>
      </c>
      <c r="H45" s="66">
        <v>114</v>
      </c>
    </row>
    <row r="46" spans="1:8" ht="22.5" x14ac:dyDescent="0.2">
      <c r="A46" s="100" t="s">
        <v>129</v>
      </c>
      <c r="B46" s="100" t="s">
        <v>49</v>
      </c>
      <c r="C46" s="65">
        <v>635273</v>
      </c>
      <c r="D46" s="101">
        <v>183</v>
      </c>
      <c r="E46" s="65">
        <v>-6124.86</v>
      </c>
      <c r="F46" s="66">
        <v>-1</v>
      </c>
      <c r="G46" s="65">
        <v>629148.14</v>
      </c>
      <c r="H46" s="66">
        <v>182</v>
      </c>
    </row>
    <row r="47" spans="1:8" ht="22.5" x14ac:dyDescent="0.2">
      <c r="A47" s="100" t="s">
        <v>130</v>
      </c>
      <c r="B47" s="100" t="s">
        <v>50</v>
      </c>
      <c r="C47" s="65">
        <v>532810</v>
      </c>
      <c r="D47" s="101">
        <v>153</v>
      </c>
      <c r="E47" s="65">
        <v>-5136.9799999999996</v>
      </c>
      <c r="F47" s="66">
        <v>-1</v>
      </c>
      <c r="G47" s="65">
        <v>527673.02</v>
      </c>
      <c r="H47" s="66">
        <v>152</v>
      </c>
    </row>
    <row r="48" spans="1:8" ht="22.5" x14ac:dyDescent="0.2">
      <c r="A48" s="100" t="s">
        <v>131</v>
      </c>
      <c r="B48" s="100" t="s">
        <v>51</v>
      </c>
      <c r="C48" s="65">
        <v>3135382</v>
      </c>
      <c r="D48" s="101">
        <v>903</v>
      </c>
      <c r="E48" s="65">
        <v>-30229.18</v>
      </c>
      <c r="F48" s="66">
        <v>-7</v>
      </c>
      <c r="G48" s="65">
        <v>3105152.82</v>
      </c>
      <c r="H48" s="66">
        <v>896</v>
      </c>
    </row>
    <row r="49" spans="1:8" x14ac:dyDescent="0.2">
      <c r="A49" s="100">
        <v>560265</v>
      </c>
      <c r="B49" s="100" t="s">
        <v>80</v>
      </c>
      <c r="C49" s="65"/>
      <c r="D49" s="101"/>
      <c r="E49" s="65">
        <v>2898000</v>
      </c>
      <c r="F49" s="66">
        <v>690</v>
      </c>
      <c r="G49" s="65">
        <v>2898000</v>
      </c>
      <c r="H49" s="66">
        <v>690</v>
      </c>
    </row>
    <row r="50" spans="1:8" x14ac:dyDescent="0.2">
      <c r="A50" s="222" t="s">
        <v>132</v>
      </c>
      <c r="B50" s="222"/>
      <c r="C50" s="65">
        <v>300581673</v>
      </c>
      <c r="D50" s="66">
        <v>86525</v>
      </c>
      <c r="E50" s="65">
        <v>0</v>
      </c>
      <c r="F50" s="66">
        <v>0</v>
      </c>
      <c r="G50" s="65">
        <v>300581673</v>
      </c>
      <c r="H50" s="66">
        <v>86525</v>
      </c>
    </row>
    <row r="51" spans="1:8" x14ac:dyDescent="0.2">
      <c r="A51" s="97"/>
      <c r="B51" s="97"/>
      <c r="C51" s="97"/>
      <c r="D51" s="97"/>
      <c r="E51" s="97"/>
      <c r="F51" s="97"/>
      <c r="G51" s="98"/>
      <c r="H51" s="99"/>
    </row>
    <row r="52" spans="1:8" x14ac:dyDescent="0.2">
      <c r="A52" s="97"/>
      <c r="B52" s="97"/>
      <c r="C52" s="97"/>
      <c r="D52" s="97"/>
      <c r="E52" s="97"/>
      <c r="F52" s="97"/>
      <c r="G52" s="98"/>
      <c r="H52" s="99"/>
    </row>
    <row r="53" spans="1:8" x14ac:dyDescent="0.2">
      <c r="A53" s="97"/>
      <c r="B53" s="97"/>
      <c r="C53" s="97"/>
      <c r="D53" s="97"/>
      <c r="E53" s="97"/>
      <c r="F53" s="97"/>
      <c r="G53" s="98"/>
      <c r="H53" s="99"/>
    </row>
    <row r="54" spans="1:8" x14ac:dyDescent="0.2">
      <c r="A54" s="97"/>
      <c r="B54" s="97"/>
      <c r="C54" s="97"/>
      <c r="D54" s="97"/>
      <c r="E54" s="97"/>
      <c r="F54" s="97"/>
      <c r="G54" s="98"/>
      <c r="H54" s="99"/>
    </row>
    <row r="55" spans="1:8" x14ac:dyDescent="0.2">
      <c r="A55" s="97"/>
      <c r="B55" s="97"/>
      <c r="C55" s="97"/>
      <c r="D55" s="97"/>
      <c r="E55" s="97"/>
      <c r="F55" s="97"/>
      <c r="G55" s="98"/>
      <c r="H55" s="99"/>
    </row>
    <row r="56" spans="1:8" x14ac:dyDescent="0.2">
      <c r="A56" s="97"/>
      <c r="B56" s="97"/>
      <c r="C56" s="97"/>
      <c r="D56" s="97"/>
      <c r="E56" s="97"/>
      <c r="F56" s="97"/>
      <c r="G56" s="98"/>
      <c r="H56" s="99"/>
    </row>
    <row r="57" spans="1:8" x14ac:dyDescent="0.2">
      <c r="A57" s="97"/>
      <c r="B57" s="97"/>
      <c r="C57" s="97"/>
      <c r="D57" s="97"/>
      <c r="E57" s="97"/>
      <c r="F57" s="97"/>
      <c r="G57" s="98"/>
      <c r="H57" s="99"/>
    </row>
    <row r="58" spans="1:8" x14ac:dyDescent="0.2">
      <c r="A58" s="97"/>
      <c r="B58" s="97"/>
      <c r="C58" s="97"/>
      <c r="D58" s="97"/>
      <c r="E58" s="97"/>
      <c r="F58" s="97"/>
      <c r="G58" s="98"/>
      <c r="H58" s="99"/>
    </row>
    <row r="59" spans="1:8" x14ac:dyDescent="0.2">
      <c r="A59" s="97"/>
      <c r="B59" s="97"/>
      <c r="C59" s="97"/>
      <c r="D59" s="97"/>
      <c r="E59" s="97"/>
      <c r="F59" s="97"/>
      <c r="G59" s="98"/>
      <c r="H59" s="99"/>
    </row>
    <row r="60" spans="1:8" x14ac:dyDescent="0.2">
      <c r="A60" s="97"/>
      <c r="B60" s="97"/>
      <c r="C60" s="97"/>
      <c r="D60" s="97"/>
      <c r="E60" s="97"/>
      <c r="F60" s="97"/>
      <c r="G60" s="98"/>
      <c r="H60" s="99"/>
    </row>
    <row r="61" spans="1:8" x14ac:dyDescent="0.2">
      <c r="G61" s="98"/>
      <c r="H61" s="99"/>
    </row>
    <row r="62" spans="1:8" x14ac:dyDescent="0.2">
      <c r="G62" s="98"/>
      <c r="H62" s="99"/>
    </row>
    <row r="63" spans="1:8" x14ac:dyDescent="0.2">
      <c r="G63" s="98"/>
      <c r="H63" s="99"/>
    </row>
    <row r="64" spans="1:8" x14ac:dyDescent="0.2">
      <c r="G64" s="98"/>
      <c r="H64" s="99"/>
    </row>
    <row r="65" spans="7:8" x14ac:dyDescent="0.2">
      <c r="G65" s="98"/>
      <c r="H65" s="99"/>
    </row>
    <row r="66" spans="7:8" x14ac:dyDescent="0.2">
      <c r="G66" s="98"/>
      <c r="H66" s="99"/>
    </row>
    <row r="67" spans="7:8" x14ac:dyDescent="0.2">
      <c r="G67" s="98"/>
      <c r="H67" s="99"/>
    </row>
    <row r="68" spans="7:8" x14ac:dyDescent="0.2">
      <c r="G68" s="98"/>
      <c r="H68" s="99"/>
    </row>
    <row r="69" spans="7:8" x14ac:dyDescent="0.2">
      <c r="G69" s="98"/>
      <c r="H69" s="99"/>
    </row>
    <row r="70" spans="7:8" x14ac:dyDescent="0.2">
      <c r="G70" s="98"/>
      <c r="H70" s="99"/>
    </row>
    <row r="71" spans="7:8" x14ac:dyDescent="0.2">
      <c r="G71" s="98"/>
      <c r="H71" s="99"/>
    </row>
    <row r="72" spans="7:8" x14ac:dyDescent="0.2">
      <c r="G72" s="98"/>
      <c r="H72" s="99"/>
    </row>
    <row r="73" spans="7:8" x14ac:dyDescent="0.2">
      <c r="G73" s="98"/>
      <c r="H73" s="99"/>
    </row>
    <row r="74" spans="7:8" x14ac:dyDescent="0.2">
      <c r="G74" s="98"/>
      <c r="H74" s="99"/>
    </row>
    <row r="75" spans="7:8" x14ac:dyDescent="0.2">
      <c r="G75" s="98"/>
      <c r="H75" s="99"/>
    </row>
    <row r="76" spans="7:8" x14ac:dyDescent="0.2">
      <c r="G76" s="98"/>
      <c r="H76" s="99"/>
    </row>
    <row r="77" spans="7:8" x14ac:dyDescent="0.2">
      <c r="G77" s="98"/>
      <c r="H77" s="99"/>
    </row>
    <row r="78" spans="7:8" x14ac:dyDescent="0.2">
      <c r="G78" s="98"/>
      <c r="H78" s="99"/>
    </row>
    <row r="79" spans="7:8" x14ac:dyDescent="0.2">
      <c r="G79" s="98"/>
      <c r="H79" s="99"/>
    </row>
    <row r="80" spans="7:8" x14ac:dyDescent="0.2">
      <c r="G80" s="98"/>
      <c r="H80" s="99"/>
    </row>
  </sheetData>
  <mergeCells count="8">
    <mergeCell ref="A50:B5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view="pageBreakPreview" zoomScale="140" zoomScaleNormal="100" zoomScaleSheetLayoutView="140" workbookViewId="0">
      <selection activeCell="A2" sqref="A2:XFD2"/>
    </sheetView>
  </sheetViews>
  <sheetFormatPr defaultColWidth="10.5" defaultRowHeight="11.25" x14ac:dyDescent="0.2"/>
  <cols>
    <col min="1" max="1" width="54.33203125" style="57" customWidth="1"/>
    <col min="2" max="2" width="18" style="57" customWidth="1"/>
    <col min="3" max="3" width="17" style="57" customWidth="1"/>
    <col min="4" max="16384" width="10.5" style="58"/>
  </cols>
  <sheetData>
    <row r="1" spans="1:3" s="57" customFormat="1" ht="40.5" customHeight="1" x14ac:dyDescent="0.2">
      <c r="B1" s="192" t="s">
        <v>86</v>
      </c>
      <c r="C1" s="192"/>
    </row>
    <row r="2" spans="1:3" ht="48.75" customHeight="1" x14ac:dyDescent="0.2">
      <c r="A2" s="227" t="s">
        <v>79</v>
      </c>
      <c r="B2" s="227"/>
      <c r="C2" s="227"/>
    </row>
    <row r="3" spans="1:3" ht="45" x14ac:dyDescent="0.2">
      <c r="A3" s="59" t="s">
        <v>1</v>
      </c>
      <c r="B3" s="60" t="s">
        <v>2</v>
      </c>
      <c r="C3" s="61" t="s">
        <v>85</v>
      </c>
    </row>
    <row r="4" spans="1:3" x14ac:dyDescent="0.2">
      <c r="A4" s="62" t="s">
        <v>5</v>
      </c>
      <c r="B4" s="63">
        <v>3274</v>
      </c>
      <c r="C4" s="63">
        <v>199430</v>
      </c>
    </row>
    <row r="5" spans="1:3" x14ac:dyDescent="0.2">
      <c r="A5" s="62" t="s">
        <v>6</v>
      </c>
      <c r="B5" s="63">
        <v>2673</v>
      </c>
      <c r="C5" s="63">
        <v>186553</v>
      </c>
    </row>
    <row r="6" spans="1:3" x14ac:dyDescent="0.2">
      <c r="A6" s="62" t="s">
        <v>8</v>
      </c>
      <c r="B6" s="63">
        <v>67540</v>
      </c>
      <c r="C6" s="63">
        <v>812393</v>
      </c>
    </row>
    <row r="7" spans="1:3" x14ac:dyDescent="0.2">
      <c r="A7" s="62" t="s">
        <v>80</v>
      </c>
      <c r="B7" s="63">
        <v>228906</v>
      </c>
      <c r="C7" s="63">
        <v>16190330</v>
      </c>
    </row>
    <row r="8" spans="1:3" x14ac:dyDescent="0.2">
      <c r="A8" s="62" t="s">
        <v>81</v>
      </c>
      <c r="B8" s="63">
        <v>75461</v>
      </c>
      <c r="C8" s="63">
        <v>5458974</v>
      </c>
    </row>
    <row r="9" spans="1:3" x14ac:dyDescent="0.2">
      <c r="A9" s="62" t="s">
        <v>10</v>
      </c>
      <c r="B9" s="63">
        <v>19704</v>
      </c>
      <c r="C9" s="63">
        <v>244230</v>
      </c>
    </row>
    <row r="10" spans="1:3" x14ac:dyDescent="0.2">
      <c r="A10" s="62" t="s">
        <v>11</v>
      </c>
      <c r="B10" s="63">
        <v>43300</v>
      </c>
      <c r="C10" s="63">
        <v>2551777</v>
      </c>
    </row>
    <row r="11" spans="1:3" x14ac:dyDescent="0.2">
      <c r="A11" s="62" t="s">
        <v>13</v>
      </c>
      <c r="B11" s="63">
        <v>12060</v>
      </c>
      <c r="C11" s="63">
        <v>772282</v>
      </c>
    </row>
    <row r="12" spans="1:3" x14ac:dyDescent="0.2">
      <c r="A12" s="62" t="s">
        <v>14</v>
      </c>
      <c r="B12" s="63">
        <v>52120</v>
      </c>
      <c r="C12" s="63">
        <v>2940349</v>
      </c>
    </row>
    <row r="13" spans="1:3" x14ac:dyDescent="0.2">
      <c r="A13" s="62" t="s">
        <v>15</v>
      </c>
      <c r="B13" s="63">
        <v>30035</v>
      </c>
      <c r="C13" s="63">
        <v>1825502</v>
      </c>
    </row>
    <row r="14" spans="1:3" x14ac:dyDescent="0.2">
      <c r="A14" s="62" t="s">
        <v>16</v>
      </c>
      <c r="B14" s="63">
        <v>20441</v>
      </c>
      <c r="C14" s="63">
        <v>1191694</v>
      </c>
    </row>
    <row r="15" spans="1:3" x14ac:dyDescent="0.2">
      <c r="A15" s="62" t="s">
        <v>17</v>
      </c>
      <c r="B15" s="63">
        <v>8239</v>
      </c>
      <c r="C15" s="63">
        <v>487865</v>
      </c>
    </row>
    <row r="16" spans="1:3" x14ac:dyDescent="0.2">
      <c r="A16" s="62" t="s">
        <v>18</v>
      </c>
      <c r="B16" s="63">
        <v>5936</v>
      </c>
      <c r="C16" s="63">
        <v>359786</v>
      </c>
    </row>
    <row r="17" spans="1:3" x14ac:dyDescent="0.2">
      <c r="A17" s="62" t="s">
        <v>19</v>
      </c>
      <c r="B17" s="63">
        <v>7829</v>
      </c>
      <c r="C17" s="63">
        <v>480719</v>
      </c>
    </row>
    <row r="18" spans="1:3" x14ac:dyDescent="0.2">
      <c r="A18" s="62" t="s">
        <v>20</v>
      </c>
      <c r="B18" s="63">
        <v>6273</v>
      </c>
      <c r="C18" s="63">
        <v>377869</v>
      </c>
    </row>
    <row r="19" spans="1:3" x14ac:dyDescent="0.2">
      <c r="A19" s="62" t="s">
        <v>21</v>
      </c>
      <c r="B19" s="63">
        <v>23265</v>
      </c>
      <c r="C19" s="63">
        <v>1282657</v>
      </c>
    </row>
    <row r="20" spans="1:3" x14ac:dyDescent="0.2">
      <c r="A20" s="62" t="s">
        <v>22</v>
      </c>
      <c r="B20" s="63">
        <v>21374</v>
      </c>
      <c r="C20" s="63">
        <v>1164900</v>
      </c>
    </row>
    <row r="21" spans="1:3" x14ac:dyDescent="0.2">
      <c r="A21" s="62" t="s">
        <v>23</v>
      </c>
      <c r="B21" s="63">
        <v>5824</v>
      </c>
      <c r="C21" s="63">
        <v>352566</v>
      </c>
    </row>
    <row r="22" spans="1:3" x14ac:dyDescent="0.2">
      <c r="A22" s="62" t="s">
        <v>24</v>
      </c>
      <c r="B22" s="63">
        <v>10672</v>
      </c>
      <c r="C22" s="63">
        <v>575256</v>
      </c>
    </row>
    <row r="23" spans="1:3" x14ac:dyDescent="0.2">
      <c r="A23" s="62" t="s">
        <v>25</v>
      </c>
      <c r="B23" s="63">
        <v>6605</v>
      </c>
      <c r="C23" s="63">
        <v>391930</v>
      </c>
    </row>
    <row r="24" spans="1:3" x14ac:dyDescent="0.2">
      <c r="A24" s="62" t="s">
        <v>26</v>
      </c>
      <c r="B24" s="63">
        <v>17496</v>
      </c>
      <c r="C24" s="63">
        <v>955020</v>
      </c>
    </row>
    <row r="25" spans="1:3" x14ac:dyDescent="0.2">
      <c r="A25" s="62" t="s">
        <v>27</v>
      </c>
      <c r="B25" s="63">
        <v>6916</v>
      </c>
      <c r="C25" s="63">
        <v>416326</v>
      </c>
    </row>
    <row r="26" spans="1:3" x14ac:dyDescent="0.2">
      <c r="A26" s="62" t="s">
        <v>28</v>
      </c>
      <c r="B26" s="63">
        <v>13071</v>
      </c>
      <c r="C26" s="63">
        <v>703741</v>
      </c>
    </row>
    <row r="27" spans="1:3" x14ac:dyDescent="0.2">
      <c r="A27" s="62" t="s">
        <v>29</v>
      </c>
      <c r="B27" s="63">
        <v>14611</v>
      </c>
      <c r="C27" s="63">
        <v>797237</v>
      </c>
    </row>
    <row r="28" spans="1:3" x14ac:dyDescent="0.2">
      <c r="A28" s="62" t="s">
        <v>30</v>
      </c>
      <c r="B28" s="63">
        <v>8423</v>
      </c>
      <c r="C28" s="63">
        <v>490520</v>
      </c>
    </row>
    <row r="29" spans="1:3" x14ac:dyDescent="0.2">
      <c r="A29" s="62" t="s">
        <v>31</v>
      </c>
      <c r="B29" s="63">
        <v>38127</v>
      </c>
      <c r="C29" s="63">
        <v>1902919</v>
      </c>
    </row>
    <row r="30" spans="1:3" x14ac:dyDescent="0.2">
      <c r="A30" s="62" t="s">
        <v>32</v>
      </c>
      <c r="B30" s="63">
        <v>10350</v>
      </c>
      <c r="C30" s="63">
        <v>543850</v>
      </c>
    </row>
    <row r="31" spans="1:3" x14ac:dyDescent="0.2">
      <c r="A31" s="62" t="s">
        <v>33</v>
      </c>
      <c r="B31" s="63">
        <v>10270</v>
      </c>
      <c r="C31" s="63">
        <v>571286</v>
      </c>
    </row>
    <row r="32" spans="1:3" x14ac:dyDescent="0.2">
      <c r="A32" s="62" t="s">
        <v>34</v>
      </c>
      <c r="B32" s="63">
        <v>10567</v>
      </c>
      <c r="C32" s="63">
        <v>569543</v>
      </c>
    </row>
    <row r="33" spans="1:3" x14ac:dyDescent="0.2">
      <c r="A33" s="62" t="s">
        <v>35</v>
      </c>
      <c r="B33" s="63">
        <v>18043</v>
      </c>
      <c r="C33" s="63">
        <v>971916</v>
      </c>
    </row>
    <row r="34" spans="1:3" x14ac:dyDescent="0.2">
      <c r="A34" s="62" t="s">
        <v>36</v>
      </c>
      <c r="B34" s="63">
        <v>5060</v>
      </c>
      <c r="C34" s="63">
        <v>314125</v>
      </c>
    </row>
    <row r="35" spans="1:3" x14ac:dyDescent="0.2">
      <c r="A35" s="62" t="s">
        <v>37</v>
      </c>
      <c r="B35" s="63">
        <v>30980</v>
      </c>
      <c r="C35" s="63">
        <v>1675967</v>
      </c>
    </row>
    <row r="36" spans="1:3" x14ac:dyDescent="0.2">
      <c r="A36" s="62" t="s">
        <v>38</v>
      </c>
      <c r="B36" s="63">
        <v>28005</v>
      </c>
      <c r="C36" s="63">
        <v>1539738</v>
      </c>
    </row>
    <row r="37" spans="1:3" x14ac:dyDescent="0.2">
      <c r="A37" s="62" t="s">
        <v>39</v>
      </c>
      <c r="B37" s="63">
        <v>9847</v>
      </c>
      <c r="C37" s="63">
        <v>530162</v>
      </c>
    </row>
    <row r="38" spans="1:3" x14ac:dyDescent="0.2">
      <c r="A38" s="62" t="s">
        <v>40</v>
      </c>
      <c r="B38" s="63">
        <v>12236</v>
      </c>
      <c r="C38" s="63">
        <v>644184</v>
      </c>
    </row>
    <row r="39" spans="1:3" x14ac:dyDescent="0.2">
      <c r="A39" s="62" t="s">
        <v>41</v>
      </c>
      <c r="B39" s="63">
        <v>8054</v>
      </c>
      <c r="C39" s="63">
        <v>486838</v>
      </c>
    </row>
    <row r="40" spans="1:3" x14ac:dyDescent="0.2">
      <c r="A40" s="62" t="s">
        <v>42</v>
      </c>
      <c r="B40" s="63">
        <v>7556</v>
      </c>
      <c r="C40" s="63">
        <v>462887</v>
      </c>
    </row>
    <row r="41" spans="1:3" x14ac:dyDescent="0.2">
      <c r="A41" s="62" t="s">
        <v>43</v>
      </c>
      <c r="B41" s="63">
        <v>3918</v>
      </c>
      <c r="C41" s="63">
        <v>237486</v>
      </c>
    </row>
    <row r="42" spans="1:3" x14ac:dyDescent="0.2">
      <c r="A42" s="62" t="s">
        <v>44</v>
      </c>
      <c r="B42" s="63">
        <v>6232</v>
      </c>
      <c r="C42" s="63">
        <v>440291</v>
      </c>
    </row>
    <row r="43" spans="1:3" x14ac:dyDescent="0.2">
      <c r="A43" s="62" t="s">
        <v>45</v>
      </c>
      <c r="B43" s="63">
        <v>11644</v>
      </c>
      <c r="C43" s="63">
        <v>795111</v>
      </c>
    </row>
    <row r="44" spans="1:3" x14ac:dyDescent="0.2">
      <c r="A44" s="62" t="s">
        <v>46</v>
      </c>
      <c r="B44" s="63">
        <v>4666</v>
      </c>
      <c r="C44" s="63">
        <v>305082</v>
      </c>
    </row>
    <row r="45" spans="1:3" x14ac:dyDescent="0.2">
      <c r="A45" s="62" t="s">
        <v>47</v>
      </c>
      <c r="B45" s="63">
        <v>2291</v>
      </c>
      <c r="C45" s="63">
        <v>174047</v>
      </c>
    </row>
    <row r="46" spans="1:3" x14ac:dyDescent="0.2">
      <c r="A46" s="62" t="s">
        <v>48</v>
      </c>
      <c r="B46" s="64">
        <v>756</v>
      </c>
      <c r="C46" s="63">
        <v>48700</v>
      </c>
    </row>
    <row r="47" spans="1:3" x14ac:dyDescent="0.2">
      <c r="A47" s="62" t="s">
        <v>82</v>
      </c>
      <c r="B47" s="63">
        <v>1560</v>
      </c>
      <c r="C47" s="63">
        <v>96714</v>
      </c>
    </row>
    <row r="48" spans="1:3" x14ac:dyDescent="0.2">
      <c r="A48" s="62" t="s">
        <v>51</v>
      </c>
      <c r="B48" s="63">
        <v>18760</v>
      </c>
      <c r="C48" s="63">
        <v>1031862</v>
      </c>
    </row>
    <row r="49" spans="1:3" s="57" customFormat="1" x14ac:dyDescent="0.2">
      <c r="A49" s="62" t="s">
        <v>52</v>
      </c>
      <c r="B49" s="63">
        <v>950970</v>
      </c>
      <c r="C49" s="63">
        <v>54552614</v>
      </c>
    </row>
  </sheetData>
  <mergeCells count="2">
    <mergeCell ref="A2:C2"/>
    <mergeCell ref="B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view="pageBreakPreview" topLeftCell="A40" zoomScale="140" zoomScaleNormal="100" zoomScaleSheetLayoutView="140" workbookViewId="0">
      <selection activeCell="C16" sqref="C16"/>
    </sheetView>
  </sheetViews>
  <sheetFormatPr defaultColWidth="10.5" defaultRowHeight="11.25" x14ac:dyDescent="0.2"/>
  <cols>
    <col min="1" max="1" width="54.33203125" style="57" customWidth="1"/>
    <col min="2" max="2" width="18" style="57" customWidth="1"/>
    <col min="3" max="3" width="17" style="57" customWidth="1"/>
    <col min="4" max="16384" width="10.5" style="58"/>
  </cols>
  <sheetData>
    <row r="1" spans="1:3" s="57" customFormat="1" ht="51" customHeight="1" x14ac:dyDescent="0.2">
      <c r="B1" s="192" t="s">
        <v>83</v>
      </c>
      <c r="C1" s="192"/>
    </row>
    <row r="2" spans="1:3" ht="11.1" customHeight="1" x14ac:dyDescent="0.2"/>
    <row r="3" spans="1:3" ht="32.1" customHeight="1" x14ac:dyDescent="0.2">
      <c r="A3" s="227" t="s">
        <v>53</v>
      </c>
      <c r="B3" s="227"/>
      <c r="C3" s="227"/>
    </row>
    <row r="4" spans="1:3" ht="11.1" customHeight="1" x14ac:dyDescent="0.2"/>
    <row r="5" spans="1:3" ht="44.1" customHeight="1" x14ac:dyDescent="0.2">
      <c r="A5" s="59" t="s">
        <v>1</v>
      </c>
      <c r="B5" s="60" t="s">
        <v>2</v>
      </c>
      <c r="C5" s="61" t="s">
        <v>85</v>
      </c>
    </row>
    <row r="6" spans="1:3" ht="11.1" customHeight="1" x14ac:dyDescent="0.2">
      <c r="A6" s="62" t="s">
        <v>54</v>
      </c>
      <c r="B6" s="63">
        <v>490599</v>
      </c>
      <c r="C6" s="63">
        <v>30128502</v>
      </c>
    </row>
    <row r="7" spans="1:3" ht="11.1" customHeight="1" x14ac:dyDescent="0.2">
      <c r="A7" s="62" t="s">
        <v>5</v>
      </c>
      <c r="B7" s="63">
        <v>4427</v>
      </c>
      <c r="C7" s="63">
        <v>189948</v>
      </c>
    </row>
    <row r="8" spans="1:3" ht="11.1" customHeight="1" x14ac:dyDescent="0.2">
      <c r="A8" s="62" t="s">
        <v>9</v>
      </c>
      <c r="B8" s="63">
        <v>55393</v>
      </c>
      <c r="C8" s="63">
        <v>2866356</v>
      </c>
    </row>
    <row r="9" spans="1:3" ht="11.1" customHeight="1" x14ac:dyDescent="0.2">
      <c r="A9" s="62" t="s">
        <v>55</v>
      </c>
      <c r="B9" s="63">
        <v>110770</v>
      </c>
      <c r="C9" s="63">
        <v>5679639</v>
      </c>
    </row>
    <row r="10" spans="1:3" ht="11.1" customHeight="1" x14ac:dyDescent="0.2">
      <c r="A10" s="62" t="s">
        <v>11</v>
      </c>
      <c r="B10" s="63">
        <v>4513</v>
      </c>
      <c r="C10" s="63">
        <v>228595</v>
      </c>
    </row>
    <row r="11" spans="1:3" ht="11.1" customHeight="1" x14ac:dyDescent="0.2">
      <c r="A11" s="62" t="s">
        <v>56</v>
      </c>
      <c r="B11" s="63">
        <v>75139</v>
      </c>
      <c r="C11" s="63">
        <v>4579784</v>
      </c>
    </row>
    <row r="12" spans="1:3" ht="11.1" customHeight="1" x14ac:dyDescent="0.2">
      <c r="A12" s="62" t="s">
        <v>13</v>
      </c>
      <c r="B12" s="63">
        <v>21588</v>
      </c>
      <c r="C12" s="63">
        <v>1165159</v>
      </c>
    </row>
    <row r="13" spans="1:3" ht="11.1" customHeight="1" x14ac:dyDescent="0.2">
      <c r="A13" s="62" t="s">
        <v>14</v>
      </c>
      <c r="B13" s="63">
        <v>94711</v>
      </c>
      <c r="C13" s="63">
        <v>4819921</v>
      </c>
    </row>
    <row r="14" spans="1:3" ht="11.1" customHeight="1" x14ac:dyDescent="0.2">
      <c r="A14" s="62" t="s">
        <v>57</v>
      </c>
      <c r="B14" s="63">
        <v>58627</v>
      </c>
      <c r="C14" s="63">
        <v>3087200</v>
      </c>
    </row>
    <row r="15" spans="1:3" ht="11.1" customHeight="1" x14ac:dyDescent="0.2">
      <c r="A15" s="62" t="s">
        <v>16</v>
      </c>
      <c r="B15" s="63">
        <v>36164</v>
      </c>
      <c r="C15" s="63">
        <v>1833996</v>
      </c>
    </row>
    <row r="16" spans="1:3" ht="11.1" customHeight="1" x14ac:dyDescent="0.2">
      <c r="A16" s="62" t="s">
        <v>17</v>
      </c>
      <c r="B16" s="63">
        <v>14942</v>
      </c>
      <c r="C16" s="63">
        <v>758580</v>
      </c>
    </row>
    <row r="17" spans="1:3" ht="11.1" customHeight="1" x14ac:dyDescent="0.2">
      <c r="A17" s="62" t="s">
        <v>18</v>
      </c>
      <c r="B17" s="63">
        <v>11236</v>
      </c>
      <c r="C17" s="63">
        <v>569282</v>
      </c>
    </row>
    <row r="18" spans="1:3" ht="11.1" customHeight="1" x14ac:dyDescent="0.2">
      <c r="A18" s="62" t="s">
        <v>19</v>
      </c>
      <c r="B18" s="63">
        <v>13071</v>
      </c>
      <c r="C18" s="63">
        <v>681282</v>
      </c>
    </row>
    <row r="19" spans="1:3" ht="11.1" customHeight="1" x14ac:dyDescent="0.2">
      <c r="A19" s="62" t="s">
        <v>20</v>
      </c>
      <c r="B19" s="63">
        <v>11982</v>
      </c>
      <c r="C19" s="63">
        <v>613848</v>
      </c>
    </row>
    <row r="20" spans="1:3" ht="11.1" customHeight="1" x14ac:dyDescent="0.2">
      <c r="A20" s="62" t="s">
        <v>21</v>
      </c>
      <c r="B20" s="63">
        <v>43723</v>
      </c>
      <c r="C20" s="63">
        <v>2102602</v>
      </c>
    </row>
    <row r="21" spans="1:3" ht="11.1" customHeight="1" x14ac:dyDescent="0.2">
      <c r="A21" s="62" t="s">
        <v>22</v>
      </c>
      <c r="B21" s="63">
        <v>39135</v>
      </c>
      <c r="C21" s="63">
        <v>1848313</v>
      </c>
    </row>
    <row r="22" spans="1:3" ht="11.1" customHeight="1" x14ac:dyDescent="0.2">
      <c r="A22" s="62" t="s">
        <v>23</v>
      </c>
      <c r="B22" s="63">
        <v>11378</v>
      </c>
      <c r="C22" s="63">
        <v>579576</v>
      </c>
    </row>
    <row r="23" spans="1:3" ht="11.1" customHeight="1" x14ac:dyDescent="0.2">
      <c r="A23" s="62" t="s">
        <v>24</v>
      </c>
      <c r="B23" s="63">
        <v>20334</v>
      </c>
      <c r="C23" s="63">
        <v>963966</v>
      </c>
    </row>
    <row r="24" spans="1:3" ht="11.1" customHeight="1" x14ac:dyDescent="0.2">
      <c r="A24" s="62" t="s">
        <v>25</v>
      </c>
      <c r="B24" s="63">
        <v>13659</v>
      </c>
      <c r="C24" s="63">
        <v>690246</v>
      </c>
    </row>
    <row r="25" spans="1:3" ht="11.1" customHeight="1" x14ac:dyDescent="0.2">
      <c r="A25" s="62" t="s">
        <v>26</v>
      </c>
      <c r="B25" s="63">
        <v>34381</v>
      </c>
      <c r="C25" s="63">
        <v>1628342</v>
      </c>
    </row>
    <row r="26" spans="1:3" ht="11.1" customHeight="1" x14ac:dyDescent="0.2">
      <c r="A26" s="62" t="s">
        <v>27</v>
      </c>
      <c r="B26" s="63">
        <v>13196</v>
      </c>
      <c r="C26" s="63">
        <v>669169</v>
      </c>
    </row>
    <row r="27" spans="1:3" ht="11.1" customHeight="1" x14ac:dyDescent="0.2">
      <c r="A27" s="62" t="s">
        <v>28</v>
      </c>
      <c r="B27" s="63">
        <v>24894</v>
      </c>
      <c r="C27" s="63">
        <v>1168151</v>
      </c>
    </row>
    <row r="28" spans="1:3" ht="11.1" customHeight="1" x14ac:dyDescent="0.2">
      <c r="A28" s="62" t="s">
        <v>29</v>
      </c>
      <c r="B28" s="63">
        <v>24100</v>
      </c>
      <c r="C28" s="63">
        <v>1178893</v>
      </c>
    </row>
    <row r="29" spans="1:3" ht="11.1" customHeight="1" x14ac:dyDescent="0.2">
      <c r="A29" s="62" t="s">
        <v>30</v>
      </c>
      <c r="B29" s="63">
        <v>16329</v>
      </c>
      <c r="C29" s="63">
        <v>829472</v>
      </c>
    </row>
    <row r="30" spans="1:3" ht="11.1" customHeight="1" x14ac:dyDescent="0.2">
      <c r="A30" s="62" t="s">
        <v>31</v>
      </c>
      <c r="B30" s="63">
        <v>56498</v>
      </c>
      <c r="C30" s="63">
        <v>2557334</v>
      </c>
    </row>
    <row r="31" spans="1:3" ht="11.1" customHeight="1" x14ac:dyDescent="0.2">
      <c r="A31" s="62" t="s">
        <v>32</v>
      </c>
      <c r="B31" s="63">
        <v>20592</v>
      </c>
      <c r="C31" s="63">
        <v>958025</v>
      </c>
    </row>
    <row r="32" spans="1:3" ht="11.1" customHeight="1" x14ac:dyDescent="0.2">
      <c r="A32" s="62" t="s">
        <v>33</v>
      </c>
      <c r="B32" s="63">
        <v>19083</v>
      </c>
      <c r="C32" s="63">
        <v>917336</v>
      </c>
    </row>
    <row r="33" spans="1:3" ht="11.1" customHeight="1" x14ac:dyDescent="0.2">
      <c r="A33" s="62" t="s">
        <v>34</v>
      </c>
      <c r="B33" s="63">
        <v>18047</v>
      </c>
      <c r="C33" s="63">
        <v>873113</v>
      </c>
    </row>
    <row r="34" spans="1:3" ht="11.1" customHeight="1" x14ac:dyDescent="0.2">
      <c r="A34" s="62" t="s">
        <v>35</v>
      </c>
      <c r="B34" s="63">
        <v>34264</v>
      </c>
      <c r="C34" s="63">
        <v>1613892</v>
      </c>
    </row>
    <row r="35" spans="1:3" ht="11.1" customHeight="1" x14ac:dyDescent="0.2">
      <c r="A35" s="62" t="s">
        <v>36</v>
      </c>
      <c r="B35" s="63">
        <v>9509</v>
      </c>
      <c r="C35" s="63">
        <v>477708</v>
      </c>
    </row>
    <row r="36" spans="1:3" ht="11.1" customHeight="1" x14ac:dyDescent="0.2">
      <c r="A36" s="62" t="s">
        <v>37</v>
      </c>
      <c r="B36" s="63">
        <v>60112</v>
      </c>
      <c r="C36" s="63">
        <v>2906064</v>
      </c>
    </row>
    <row r="37" spans="1:3" ht="11.1" customHeight="1" x14ac:dyDescent="0.2">
      <c r="A37" s="62" t="s">
        <v>38</v>
      </c>
      <c r="B37" s="63">
        <v>54389</v>
      </c>
      <c r="C37" s="63">
        <v>2609993</v>
      </c>
    </row>
    <row r="38" spans="1:3" ht="11.1" customHeight="1" x14ac:dyDescent="0.2">
      <c r="A38" s="62" t="s">
        <v>39</v>
      </c>
      <c r="B38" s="63">
        <v>19795</v>
      </c>
      <c r="C38" s="63">
        <v>930942</v>
      </c>
    </row>
    <row r="39" spans="1:3" ht="11.1" customHeight="1" x14ac:dyDescent="0.2">
      <c r="A39" s="62" t="s">
        <v>40</v>
      </c>
      <c r="B39" s="63">
        <v>21765</v>
      </c>
      <c r="C39" s="63">
        <v>1041510</v>
      </c>
    </row>
    <row r="40" spans="1:3" ht="11.1" customHeight="1" x14ac:dyDescent="0.2">
      <c r="A40" s="62" t="s">
        <v>41</v>
      </c>
      <c r="B40" s="63">
        <v>14906</v>
      </c>
      <c r="C40" s="63">
        <v>763648</v>
      </c>
    </row>
    <row r="41" spans="1:3" ht="11.1" customHeight="1" x14ac:dyDescent="0.2">
      <c r="A41" s="62" t="s">
        <v>42</v>
      </c>
      <c r="B41" s="63">
        <v>13671</v>
      </c>
      <c r="C41" s="63">
        <v>709763</v>
      </c>
    </row>
    <row r="42" spans="1:3" ht="11.1" customHeight="1" x14ac:dyDescent="0.2">
      <c r="A42" s="62" t="s">
        <v>43</v>
      </c>
      <c r="B42" s="63">
        <v>6692</v>
      </c>
      <c r="C42" s="63">
        <v>265834</v>
      </c>
    </row>
    <row r="43" spans="1:3" ht="11.1" customHeight="1" x14ac:dyDescent="0.2">
      <c r="A43" s="62" t="s">
        <v>44</v>
      </c>
      <c r="B43" s="63">
        <v>9651</v>
      </c>
      <c r="C43" s="63">
        <v>442185</v>
      </c>
    </row>
    <row r="44" spans="1:3" ht="11.1" customHeight="1" x14ac:dyDescent="0.2">
      <c r="A44" s="62" t="s">
        <v>45</v>
      </c>
      <c r="B44" s="63">
        <v>22956</v>
      </c>
      <c r="C44" s="63">
        <v>1090275</v>
      </c>
    </row>
    <row r="45" spans="1:3" ht="11.1" customHeight="1" x14ac:dyDescent="0.2">
      <c r="A45" s="62" t="s">
        <v>46</v>
      </c>
      <c r="B45" s="63">
        <v>6662</v>
      </c>
      <c r="C45" s="63">
        <v>295883</v>
      </c>
    </row>
    <row r="46" spans="1:3" ht="11.1" customHeight="1" x14ac:dyDescent="0.2">
      <c r="A46" s="62" t="s">
        <v>47</v>
      </c>
      <c r="B46" s="63">
        <v>4136</v>
      </c>
      <c r="C46" s="63">
        <v>192945</v>
      </c>
    </row>
    <row r="47" spans="1:3" ht="11.1" customHeight="1" x14ac:dyDescent="0.2">
      <c r="A47" s="62" t="s">
        <v>49</v>
      </c>
      <c r="B47" s="64">
        <v>53</v>
      </c>
      <c r="C47" s="63">
        <v>2547</v>
      </c>
    </row>
    <row r="48" spans="1:3" ht="11.1" customHeight="1" x14ac:dyDescent="0.2">
      <c r="A48" s="62" t="s">
        <v>58</v>
      </c>
      <c r="B48" s="63">
        <v>6326</v>
      </c>
      <c r="C48" s="63">
        <v>269188</v>
      </c>
    </row>
    <row r="49" spans="1:3" ht="11.1" customHeight="1" x14ac:dyDescent="0.2">
      <c r="A49" s="62" t="s">
        <v>59</v>
      </c>
      <c r="B49" s="64">
        <v>628</v>
      </c>
      <c r="C49" s="63">
        <v>27687</v>
      </c>
    </row>
    <row r="50" spans="1:3" ht="11.1" customHeight="1" x14ac:dyDescent="0.2">
      <c r="A50" s="62" t="s">
        <v>60</v>
      </c>
      <c r="B50" s="63">
        <v>8780</v>
      </c>
      <c r="C50" s="63">
        <v>390373</v>
      </c>
    </row>
    <row r="51" spans="1:3" ht="11.1" customHeight="1" x14ac:dyDescent="0.2">
      <c r="A51" s="62" t="s">
        <v>61</v>
      </c>
      <c r="B51" s="63">
        <v>2474</v>
      </c>
      <c r="C51" s="63">
        <v>105130</v>
      </c>
    </row>
    <row r="52" spans="1:3" ht="11.1" customHeight="1" x14ac:dyDescent="0.2">
      <c r="A52" s="62" t="s">
        <v>62</v>
      </c>
      <c r="B52" s="63">
        <v>1869</v>
      </c>
      <c r="C52" s="63">
        <v>96078</v>
      </c>
    </row>
    <row r="53" spans="1:3" ht="11.1" customHeight="1" x14ac:dyDescent="0.2">
      <c r="A53" s="62" t="s">
        <v>63</v>
      </c>
      <c r="B53" s="63">
        <v>1932</v>
      </c>
      <c r="C53" s="63">
        <v>85777</v>
      </c>
    </row>
    <row r="54" spans="1:3" ht="11.1" customHeight="1" x14ac:dyDescent="0.2">
      <c r="A54" s="62" t="s">
        <v>64</v>
      </c>
      <c r="B54" s="63">
        <v>1178</v>
      </c>
      <c r="C54" s="63">
        <v>53183</v>
      </c>
    </row>
    <row r="55" spans="1:3" ht="11.1" customHeight="1" x14ac:dyDescent="0.2">
      <c r="A55" s="62" t="s">
        <v>65</v>
      </c>
      <c r="B55" s="63">
        <v>1833</v>
      </c>
      <c r="C55" s="63">
        <v>93390</v>
      </c>
    </row>
    <row r="56" spans="1:3" ht="11.1" customHeight="1" x14ac:dyDescent="0.2">
      <c r="A56" s="62" t="s">
        <v>66</v>
      </c>
      <c r="B56" s="63">
        <v>1957</v>
      </c>
      <c r="C56" s="63">
        <v>86155</v>
      </c>
    </row>
    <row r="57" spans="1:3" ht="11.1" customHeight="1" x14ac:dyDescent="0.2">
      <c r="A57" s="62" t="s">
        <v>67</v>
      </c>
      <c r="B57" s="63">
        <v>8781</v>
      </c>
      <c r="C57" s="63">
        <v>378088</v>
      </c>
    </row>
    <row r="58" spans="1:3" ht="11.1" customHeight="1" x14ac:dyDescent="0.2">
      <c r="A58" s="62" t="s">
        <v>68</v>
      </c>
      <c r="B58" s="64">
        <v>672</v>
      </c>
      <c r="C58" s="63">
        <v>28781</v>
      </c>
    </row>
    <row r="59" spans="1:3" ht="11.1" customHeight="1" x14ac:dyDescent="0.2">
      <c r="A59" s="62" t="s">
        <v>69</v>
      </c>
      <c r="B59" s="63">
        <v>6490</v>
      </c>
      <c r="C59" s="63">
        <v>302813</v>
      </c>
    </row>
    <row r="60" spans="1:3" ht="11.1" customHeight="1" x14ac:dyDescent="0.2">
      <c r="A60" s="62" t="s">
        <v>70</v>
      </c>
      <c r="B60" s="63">
        <v>1344</v>
      </c>
      <c r="C60" s="63">
        <v>56643</v>
      </c>
    </row>
    <row r="61" spans="1:3" ht="11.1" customHeight="1" x14ac:dyDescent="0.2">
      <c r="A61" s="62" t="s">
        <v>71</v>
      </c>
      <c r="B61" s="63">
        <v>3003</v>
      </c>
      <c r="C61" s="63">
        <v>138611</v>
      </c>
    </row>
    <row r="62" spans="1:3" ht="11.1" customHeight="1" x14ac:dyDescent="0.2">
      <c r="A62" s="62" t="s">
        <v>72</v>
      </c>
      <c r="B62" s="63">
        <v>6392</v>
      </c>
      <c r="C62" s="63">
        <v>287240</v>
      </c>
    </row>
    <row r="63" spans="1:3" ht="11.1" customHeight="1" x14ac:dyDescent="0.2">
      <c r="A63" s="62" t="s">
        <v>73</v>
      </c>
      <c r="B63" s="63">
        <v>4216</v>
      </c>
      <c r="C63" s="63">
        <v>176552</v>
      </c>
    </row>
    <row r="64" spans="1:3" ht="11.1" customHeight="1" x14ac:dyDescent="0.2">
      <c r="A64" s="62" t="s">
        <v>74</v>
      </c>
      <c r="B64" s="63">
        <v>2387</v>
      </c>
      <c r="C64" s="63">
        <v>110216</v>
      </c>
    </row>
    <row r="65" spans="1:3" ht="11.1" customHeight="1" x14ac:dyDescent="0.2">
      <c r="A65" s="62" t="s">
        <v>75</v>
      </c>
      <c r="B65" s="63">
        <v>2735</v>
      </c>
      <c r="C65" s="63">
        <v>115998</v>
      </c>
    </row>
    <row r="66" spans="1:3" ht="11.1" customHeight="1" x14ac:dyDescent="0.2">
      <c r="A66" s="62" t="s">
        <v>76</v>
      </c>
      <c r="B66" s="63">
        <v>1671</v>
      </c>
      <c r="C66" s="63">
        <v>77064</v>
      </c>
    </row>
    <row r="67" spans="1:3" ht="11.1" customHeight="1" x14ac:dyDescent="0.2">
      <c r="A67" s="62" t="s">
        <v>77</v>
      </c>
      <c r="B67" s="63">
        <v>1663</v>
      </c>
      <c r="C67" s="63">
        <v>71024</v>
      </c>
    </row>
    <row r="68" spans="1:3" ht="11.1" customHeight="1" x14ac:dyDescent="0.2">
      <c r="A68" s="62" t="s">
        <v>78</v>
      </c>
      <c r="B68" s="64">
        <v>240</v>
      </c>
      <c r="C68" s="63">
        <v>10665</v>
      </c>
    </row>
    <row r="69" spans="1:3" s="57" customFormat="1" ht="11.1" customHeight="1" x14ac:dyDescent="0.2">
      <c r="A69" s="62" t="s">
        <v>52</v>
      </c>
      <c r="B69" s="63">
        <v>1703643</v>
      </c>
      <c r="C69" s="63">
        <v>90470475</v>
      </c>
    </row>
  </sheetData>
  <mergeCells count="2">
    <mergeCell ref="A3:C3"/>
    <mergeCell ref="B1:C1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прил 6 ВМП</vt:lpstr>
      <vt:lpstr>прил 5 КС ОНК</vt:lpstr>
      <vt:lpstr>прил 4.2 ДС ОНК</vt:lpstr>
      <vt:lpstr>прил 4.1 ДС ЗПТ</vt:lpstr>
      <vt:lpstr>прил 3 ДИ КТ</vt:lpstr>
      <vt:lpstr>прил 2.2 АПП ЗПТ</vt:lpstr>
      <vt:lpstr>прил 2.1 АПП ДН ОНК</vt:lpstr>
      <vt:lpstr>прил 1.3 Подуш гин.</vt:lpstr>
      <vt:lpstr>прил 1.2 Подуш СТОМ</vt:lpstr>
      <vt:lpstr>прил 1.1 Подуш ТЕР</vt:lpstr>
      <vt:lpstr>'прил 1.1 Подуш ТЕР'!Область_печати</vt:lpstr>
      <vt:lpstr>'прил 2.1 АПП ДН ОНК'!Область_печати</vt:lpstr>
      <vt:lpstr>'прил 2.2 АПП ЗПТ'!Область_печати</vt:lpstr>
      <vt:lpstr>'прил 3 ДИ КТ'!Область_печати</vt:lpstr>
      <vt:lpstr>'прил 4.1 ДС ЗПТ'!Область_печати</vt:lpstr>
      <vt:lpstr>'прил 4.2 ДС ОНК'!Область_печати</vt:lpstr>
      <vt:lpstr>'прил 5 КС ОНК'!Область_печати</vt:lpstr>
      <vt:lpstr>'прил 6 ВМП'!Область_печати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2024-03-01T04:09:43Z</cp:lastPrinted>
  <dcterms:modified xsi:type="dcterms:W3CDTF">2024-03-14T04:32:31Z</dcterms:modified>
</cp:coreProperties>
</file>